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mjf\Desktop\Postfire\Discharge-Frequency Curve Development\"/>
    </mc:Choice>
  </mc:AlternateContent>
  <xr:revisionPtr revIDLastSave="0" documentId="13_ncr:1_{40824350-0A6B-429D-B6AE-A2F062A7CE70}" xr6:coauthVersionLast="47" xr6:coauthVersionMax="47" xr10:uidLastSave="{00000000-0000-0000-0000-000000000000}"/>
  <bookViews>
    <workbookView xWindow="10665" yWindow="3360" windowWidth="21600" windowHeight="12735" xr2:uid="{8F681005-FF69-422C-9DE2-98ED8EEA506A}"/>
  </bookViews>
  <sheets>
    <sheet name="Discharge-Frequency Curv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AE38" i="1"/>
  <c r="AD30" i="1" s="1"/>
  <c r="AE39" i="1"/>
  <c r="AD7" i="1" s="1"/>
  <c r="AD18" i="1"/>
  <c r="AD38" i="1"/>
  <c r="AB38" i="1"/>
  <c r="AC7" i="1" s="1"/>
  <c r="C5" i="1"/>
  <c r="D5" i="1"/>
  <c r="D6" i="1"/>
  <c r="C6" i="1"/>
  <c r="D7" i="1"/>
  <c r="C7" i="1"/>
  <c r="D8" i="1"/>
  <c r="C8" i="1"/>
  <c r="D9" i="1"/>
  <c r="C9" i="1"/>
  <c r="D10" i="1"/>
  <c r="C10" i="1"/>
  <c r="D11" i="1"/>
  <c r="C11" i="1"/>
  <c r="D12" i="1"/>
  <c r="C12" i="1"/>
  <c r="D13" i="1"/>
  <c r="C13" i="1"/>
  <c r="D14" i="1"/>
  <c r="C14" i="1"/>
  <c r="D15" i="1"/>
  <c r="C15" i="1"/>
  <c r="D16" i="1"/>
  <c r="C16" i="1"/>
  <c r="AC38" i="1"/>
  <c r="AB39" i="1"/>
  <c r="AC39" i="1"/>
  <c r="AD39" i="1"/>
  <c r="AB40" i="1"/>
  <c r="AC40" i="1"/>
  <c r="AD40" i="1"/>
  <c r="AB41" i="1"/>
  <c r="AC41" i="1"/>
  <c r="AD41" i="1"/>
  <c r="AB42" i="1"/>
  <c r="AC42" i="1"/>
  <c r="AD42" i="1"/>
  <c r="AB9" i="1"/>
  <c r="AB43" i="1"/>
  <c r="AC43" i="1"/>
  <c r="AD43" i="1"/>
  <c r="AB10" i="1"/>
  <c r="AB13" i="1" s="1"/>
  <c r="AB44" i="1"/>
  <c r="AC44" i="1"/>
  <c r="AD44" i="1"/>
  <c r="AB45" i="1"/>
  <c r="AC45" i="1"/>
  <c r="AD45" i="1"/>
  <c r="AB46" i="1"/>
  <c r="AC46" i="1"/>
  <c r="AD46" i="1"/>
  <c r="AB47" i="1"/>
  <c r="AC47" i="1"/>
  <c r="AD47" i="1"/>
  <c r="AD28" i="1" l="1"/>
  <c r="AC6" i="1"/>
  <c r="AD15" i="1"/>
  <c r="AD24" i="1"/>
  <c r="AD21" i="1"/>
  <c r="AC9" i="1"/>
  <c r="AD34" i="1"/>
  <c r="AD16" i="1"/>
  <c r="AD31" i="1"/>
  <c r="AD27" i="1"/>
  <c r="AD33" i="1"/>
  <c r="AD22" i="1"/>
  <c r="AD10" i="1"/>
  <c r="AB12" i="1"/>
  <c r="AD25" i="1"/>
  <c r="AD19" i="1"/>
  <c r="AD13" i="1"/>
  <c r="AC13" i="1"/>
  <c r="AB16" i="1"/>
  <c r="AD6" i="1"/>
  <c r="AD9" i="1"/>
  <c r="AD12" i="1"/>
  <c r="AC10" i="1"/>
  <c r="AC12" i="1" l="1"/>
  <c r="AB15" i="1"/>
  <c r="AB19" i="1"/>
  <c r="AC16" i="1"/>
  <c r="AB18" i="1" l="1"/>
  <c r="AC15" i="1"/>
  <c r="AB22" i="1"/>
  <c r="AC19" i="1"/>
  <c r="AB21" i="1" l="1"/>
  <c r="AC18" i="1"/>
  <c r="AB25" i="1"/>
  <c r="AB28" i="1" s="1"/>
  <c r="AC28" i="1" s="1"/>
  <c r="AC22" i="1"/>
  <c r="AB24" i="1" l="1"/>
  <c r="AC21" i="1"/>
  <c r="AC25" i="1"/>
  <c r="AC24" i="1" l="1"/>
  <c r="AB27" i="1"/>
  <c r="AB30" i="1" s="1"/>
  <c r="AC30" i="1" s="1"/>
  <c r="AB31" i="1"/>
  <c r="AC27" i="1" l="1"/>
  <c r="AC31" i="1"/>
  <c r="AB34" i="1"/>
  <c r="AC34" i="1" s="1"/>
  <c r="AB33" i="1" l="1"/>
  <c r="AC33" i="1" s="1"/>
</calcChain>
</file>

<file path=xl/sharedStrings.xml><?xml version="1.0" encoding="utf-8"?>
<sst xmlns="http://schemas.openxmlformats.org/spreadsheetml/2006/main" count="25" uniqueCount="24">
  <si>
    <t>Discharge-Frequency Curve</t>
  </si>
  <si>
    <t>Probability</t>
  </si>
  <si>
    <t>Z (deviate)</t>
  </si>
  <si>
    <t>Annual Exceedance Probability (%)</t>
  </si>
  <si>
    <t>HEC-SSP Results</t>
  </si>
  <si>
    <t>Calibration</t>
  </si>
  <si>
    <t>HEC-HMS Results</t>
  </si>
  <si>
    <t>Computed Peak Discharge Curve
(cfs)</t>
  </si>
  <si>
    <t>5% Confidence
(cfs)</t>
  </si>
  <si>
    <t>95% Confidence
(cfs)</t>
  </si>
  <si>
    <t>Percent Difference between HEC-SSP and HEC-HMS Pre-Fire Peak Discharge (%)</t>
  </si>
  <si>
    <t>Pre-Fire
Peak Discharge
(cfs)</t>
  </si>
  <si>
    <t>Post-Fire
Peak Discharge
(cfs)</t>
  </si>
  <si>
    <t>Change in Pre- and Post-Fire Peak Discharge
(%)</t>
  </si>
  <si>
    <t>Data for plotting vertical lines:</t>
  </si>
  <si>
    <t>Data for axis labeling:</t>
  </si>
  <si>
    <t>After setting the axis bounds, change the highlighted high and low values to match the plot</t>
  </si>
  <si>
    <t>Low</t>
  </si>
  <si>
    <t>High</t>
  </si>
  <si>
    <t>Observed annual peak discharge data:</t>
  </si>
  <si>
    <t>Rank</t>
  </si>
  <si>
    <t>Observed Annual Peak Discharge - Sorted High to Low (cfs)</t>
  </si>
  <si>
    <t>Probability (%)</t>
  </si>
  <si>
    <t>offset 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</si>
</sst>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9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i/>
      <sz val="10"/>
      <color theme="0" tint="-0.499984740745262"/>
      <name val="Arial"/>
      <family val="2"/>
    </font>
    <font>
      <b/>
      <u/>
      <sz val="14"/>
      <name val="Arial"/>
      <family val="2"/>
    </font>
    <font>
      <i/>
      <sz val="11"/>
      <color theme="0" tint="-0.499984740745262"/>
      <name val="Calibri"/>
      <family val="2"/>
      <scheme val="minor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83">
    <xf numFmtId="0" fontId="0" fillId="0" borderId="0" xfId="0"/>
    <xf numFmtId="0" fontId="2" fillId="0" borderId="0" xfId="1"/>
    <xf numFmtId="0" fontId="3" fillId="0" borderId="0" xfId="1" applyFont="1"/>
    <xf numFmtId="0" fontId="3" fillId="0" borderId="0" xfId="1" applyFont="1" applyAlignment="1">
      <alignment horizontal="right"/>
    </xf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0" fontId="1" fillId="0" borderId="0" xfId="3"/>
    <xf numFmtId="0" fontId="2" fillId="0" borderId="0" xfId="1" applyAlignment="1">
      <alignment horizontal="left"/>
    </xf>
    <xf numFmtId="0" fontId="5" fillId="0" borderId="0" xfId="1" applyFont="1"/>
    <xf numFmtId="0" fontId="2" fillId="0" borderId="18" xfId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0" fontId="2" fillId="0" borderId="19" xfId="1" applyBorder="1" applyAlignment="1">
      <alignment horizontal="center" vertical="center"/>
    </xf>
    <xf numFmtId="0" fontId="2" fillId="0" borderId="13" xfId="1" applyBorder="1" applyAlignment="1">
      <alignment horizontal="center" vertical="center"/>
    </xf>
    <xf numFmtId="0" fontId="2" fillId="0" borderId="20" xfId="1" applyBorder="1" applyAlignment="1">
      <alignment horizontal="center" vertical="center"/>
    </xf>
    <xf numFmtId="0" fontId="2" fillId="0" borderId="14" xfId="1" applyBorder="1" applyAlignment="1">
      <alignment horizontal="center" vertical="center"/>
    </xf>
    <xf numFmtId="3" fontId="2" fillId="0" borderId="18" xfId="1" applyNumberFormat="1" applyFill="1" applyBorder="1" applyAlignment="1">
      <alignment horizontal="center" vertical="center"/>
    </xf>
    <xf numFmtId="3" fontId="2" fillId="0" borderId="19" xfId="1" applyNumberFormat="1" applyFill="1" applyBorder="1" applyAlignment="1">
      <alignment horizontal="center" vertical="center"/>
    </xf>
    <xf numFmtId="3" fontId="2" fillId="0" borderId="20" xfId="1" applyNumberFormat="1" applyFill="1" applyBorder="1" applyAlignment="1">
      <alignment horizontal="center" vertical="center"/>
    </xf>
    <xf numFmtId="3" fontId="2" fillId="0" borderId="13" xfId="1" applyNumberFormat="1" applyBorder="1" applyAlignment="1">
      <alignment horizontal="center" vertical="center"/>
    </xf>
    <xf numFmtId="0" fontId="4" fillId="0" borderId="11" xfId="1" applyFont="1" applyFill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3" fontId="2" fillId="0" borderId="15" xfId="1" applyNumberFormat="1" applyBorder="1" applyAlignment="1">
      <alignment horizontal="center" vertical="center"/>
    </xf>
    <xf numFmtId="3" fontId="2" fillId="0" borderId="16" xfId="1" applyNumberFormat="1" applyBorder="1" applyAlignment="1">
      <alignment horizontal="center" vertical="center"/>
    </xf>
    <xf numFmtId="3" fontId="2" fillId="0" borderId="17" xfId="1" applyNumberFormat="1" applyBorder="1" applyAlignment="1">
      <alignment horizontal="center" vertical="center"/>
    </xf>
    <xf numFmtId="0" fontId="4" fillId="0" borderId="30" xfId="1" applyFont="1" applyBorder="1" applyAlignment="1">
      <alignment horizontal="center" vertical="center"/>
    </xf>
    <xf numFmtId="0" fontId="6" fillId="0" borderId="0" xfId="1" applyFont="1"/>
    <xf numFmtId="0" fontId="7" fillId="0" borderId="0" xfId="1" applyFont="1"/>
    <xf numFmtId="164" fontId="8" fillId="0" borderId="0" xfId="2" applyNumberFormat="1" applyFont="1" applyAlignment="1">
      <alignment horizontal="center" vertical="center"/>
    </xf>
    <xf numFmtId="3" fontId="6" fillId="0" borderId="0" xfId="1" applyNumberFormat="1" applyFont="1"/>
    <xf numFmtId="0" fontId="6" fillId="0" borderId="0" xfId="1" applyFont="1" applyAlignment="1">
      <alignment horizontal="left"/>
    </xf>
    <xf numFmtId="0" fontId="9" fillId="0" borderId="0" xfId="1" applyFont="1"/>
    <xf numFmtId="165" fontId="2" fillId="0" borderId="15" xfId="1" applyNumberFormat="1" applyBorder="1" applyAlignment="1">
      <alignment horizontal="center"/>
    </xf>
    <xf numFmtId="165" fontId="2" fillId="0" borderId="16" xfId="1" applyNumberFormat="1" applyBorder="1" applyAlignment="1">
      <alignment horizontal="center"/>
    </xf>
    <xf numFmtId="165" fontId="2" fillId="0" borderId="17" xfId="1" applyNumberFormat="1" applyBorder="1" applyAlignment="1">
      <alignment horizont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27" xfId="1" applyFont="1" applyFill="1" applyBorder="1" applyAlignment="1">
      <alignment horizontal="center" vertical="center" wrapText="1"/>
    </xf>
    <xf numFmtId="3" fontId="2" fillId="2" borderId="6" xfId="1" applyNumberFormat="1" applyFill="1" applyBorder="1" applyAlignment="1">
      <alignment horizontal="center" vertical="center"/>
    </xf>
    <xf numFmtId="3" fontId="2" fillId="2" borderId="5" xfId="1" applyNumberFormat="1" applyFill="1" applyBorder="1" applyAlignment="1">
      <alignment horizontal="center" vertical="center"/>
    </xf>
    <xf numFmtId="3" fontId="2" fillId="2" borderId="28" xfId="1" applyNumberFormat="1" applyFill="1" applyBorder="1" applyAlignment="1">
      <alignment horizontal="center" vertical="center"/>
    </xf>
    <xf numFmtId="3" fontId="2" fillId="2" borderId="4" xfId="1" applyNumberFormat="1" applyFill="1" applyBorder="1" applyAlignment="1">
      <alignment horizontal="center" vertical="center"/>
    </xf>
    <xf numFmtId="3" fontId="2" fillId="2" borderId="1" xfId="1" applyNumberFormat="1" applyFill="1" applyBorder="1" applyAlignment="1">
      <alignment horizontal="center" vertical="center"/>
    </xf>
    <xf numFmtId="3" fontId="2" fillId="2" borderId="29" xfId="1" applyNumberFormat="1" applyFill="1" applyBorder="1" applyAlignment="1">
      <alignment horizontal="center" vertical="center"/>
    </xf>
    <xf numFmtId="3" fontId="2" fillId="2" borderId="3" xfId="1" applyNumberFormat="1" applyFill="1" applyBorder="1" applyAlignment="1">
      <alignment horizontal="center" vertical="center"/>
    </xf>
    <xf numFmtId="3" fontId="2" fillId="2" borderId="2" xfId="1" applyNumberFormat="1" applyFill="1" applyBorder="1" applyAlignment="1">
      <alignment horizontal="center" vertical="center"/>
    </xf>
    <xf numFmtId="3" fontId="2" fillId="2" borderId="27" xfId="1" applyNumberForma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 wrapText="1"/>
    </xf>
    <xf numFmtId="0" fontId="2" fillId="0" borderId="12" xfId="1" applyFill="1" applyBorder="1" applyAlignment="1">
      <alignment horizontal="center" vertical="center"/>
    </xf>
    <xf numFmtId="0" fontId="2" fillId="0" borderId="13" xfId="1" applyFill="1" applyBorder="1" applyAlignment="1">
      <alignment horizontal="center" vertical="center"/>
    </xf>
    <xf numFmtId="3" fontId="2" fillId="0" borderId="13" xfId="1" applyNumberFormat="1" applyFill="1" applyBorder="1" applyAlignment="1">
      <alignment horizontal="center" vertical="center"/>
    </xf>
    <xf numFmtId="0" fontId="2" fillId="0" borderId="14" xfId="1" applyFill="1" applyBorder="1" applyAlignment="1">
      <alignment horizontal="center" vertical="center"/>
    </xf>
    <xf numFmtId="0" fontId="2" fillId="0" borderId="18" xfId="1" applyBorder="1" applyAlignment="1">
      <alignment horizontal="center"/>
    </xf>
    <xf numFmtId="0" fontId="2" fillId="0" borderId="19" xfId="1" applyBorder="1" applyAlignment="1">
      <alignment horizontal="center"/>
    </xf>
    <xf numFmtId="0" fontId="2" fillId="0" borderId="20" xfId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3" fontId="2" fillId="2" borderId="1" xfId="1" applyNumberFormat="1" applyFont="1" applyFill="1" applyBorder="1" applyAlignment="1">
      <alignment horizontal="center"/>
    </xf>
    <xf numFmtId="3" fontId="2" fillId="2" borderId="5" xfId="1" applyNumberFormat="1" applyFont="1" applyFill="1" applyBorder="1" applyAlignment="1">
      <alignment horizontal="center"/>
    </xf>
    <xf numFmtId="0" fontId="4" fillId="0" borderId="31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0" borderId="32" xfId="1" applyFont="1" applyFill="1" applyBorder="1" applyAlignment="1">
      <alignment horizontal="center" vertical="center" wrapText="1"/>
    </xf>
    <xf numFmtId="0" fontId="2" fillId="0" borderId="6" xfId="1" applyFont="1" applyBorder="1" applyAlignment="1">
      <alignment horizontal="center"/>
    </xf>
    <xf numFmtId="165" fontId="2" fillId="0" borderId="12" xfId="1" applyNumberForma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165" fontId="2" fillId="0" borderId="9" xfId="1" applyNumberFormat="1" applyBorder="1" applyAlignment="1">
      <alignment horizontal="center"/>
    </xf>
    <xf numFmtId="165" fontId="2" fillId="2" borderId="5" xfId="1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4" fillId="2" borderId="21" xfId="1" applyFont="1" applyFill="1" applyBorder="1" applyAlignment="1">
      <alignment horizontal="center"/>
    </xf>
    <xf numFmtId="0" fontId="4" fillId="2" borderId="23" xfId="1" applyFont="1" applyFill="1" applyBorder="1" applyAlignment="1">
      <alignment horizontal="center"/>
    </xf>
    <xf numFmtId="0" fontId="2" fillId="2" borderId="3" xfId="1" applyFont="1" applyFill="1" applyBorder="1" applyAlignment="1">
      <alignment horizontal="center" vertical="center"/>
    </xf>
    <xf numFmtId="3" fontId="2" fillId="2" borderId="27" xfId="2" applyNumberFormat="1" applyFont="1" applyFill="1" applyBorder="1" applyAlignment="1">
      <alignment horizontal="center" vertical="center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2" borderId="24" xfId="1" applyFont="1" applyFill="1" applyBorder="1" applyAlignment="1">
      <alignment horizontal="center" vertical="center" wrapText="1"/>
    </xf>
    <xf numFmtId="0" fontId="4" fillId="2" borderId="25" xfId="1" applyFont="1" applyFill="1" applyBorder="1" applyAlignment="1">
      <alignment horizontal="center" vertical="center" wrapText="1"/>
    </xf>
    <xf numFmtId="0" fontId="4" fillId="2" borderId="26" xfId="1" applyFont="1" applyFill="1" applyBorder="1" applyAlignment="1">
      <alignment horizontal="center" vertical="center" wrapText="1"/>
    </xf>
    <xf numFmtId="0" fontId="4" fillId="0" borderId="21" xfId="1" applyFont="1" applyFill="1" applyBorder="1" applyAlignment="1">
      <alignment horizontal="center" vertical="center" wrapText="1"/>
    </xf>
    <xf numFmtId="0" fontId="4" fillId="0" borderId="22" xfId="1" applyFont="1" applyFill="1" applyBorder="1" applyAlignment="1">
      <alignment horizontal="center" vertical="center" wrapText="1"/>
    </xf>
    <xf numFmtId="0" fontId="4" fillId="0" borderId="23" xfId="1" applyFont="1" applyFill="1" applyBorder="1" applyAlignment="1">
      <alignment horizontal="center" vertical="center" wrapText="1"/>
    </xf>
  </cellXfs>
  <cellStyles count="4">
    <cellStyle name="Comma 2" xfId="2" xr:uid="{54BC2BF6-E799-4668-A6DC-D904FD7C116A}"/>
    <cellStyle name="Normal" xfId="0" builtinId="0"/>
    <cellStyle name="Normal 2" xfId="1" xr:uid="{BEF29690-CF57-43CD-A910-818503137416}"/>
    <cellStyle name="Normal 2 2" xfId="3" xr:uid="{4E4DCD68-2A42-463F-B511-139800DDAB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600"/>
              <a:t>Gallinas Creek at USGS Gage </a:t>
            </a:r>
            <a:r>
              <a:rPr lang="en-US" sz="1600" b="1" i="0" u="none" strike="noStrike" baseline="0">
                <a:effectLst/>
              </a:rPr>
              <a:t>#08380500</a:t>
            </a:r>
          </a:p>
          <a:p>
            <a:pPr>
              <a:defRPr sz="14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 b="1" i="0" u="none" strike="noStrike" baseline="0">
                <a:effectLst/>
              </a:rPr>
              <a:t>Discharge-Frequency Curve</a:t>
            </a:r>
            <a:r>
              <a:rPr lang="en-US" sz="1400"/>
              <a:t>  </a:t>
            </a:r>
          </a:p>
        </c:rich>
      </c:tx>
      <c:layout>
        <c:manualLayout>
          <c:xMode val="edge"/>
          <c:yMode val="edge"/>
          <c:x val="0.28906095071449395"/>
          <c:y val="1.1574119641294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29957284754"/>
          <c:y val="0.12757219269604086"/>
          <c:w val="0.83979581596418107"/>
          <c:h val="0.79115335631657602"/>
        </c:manualLayout>
      </c:layout>
      <c:scatterChart>
        <c:scatterStyle val="lineMarker"/>
        <c:varyColors val="0"/>
        <c:ser>
          <c:idx val="1"/>
          <c:order val="0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0.1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2CDE-4376-94AF-B557958C785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2CDE-4376-94AF-B557958C785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2CDE-4376-94AF-B557958C785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10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2CDE-4376-94AF-B557958C785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20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2CDE-4376-94AF-B557958C785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50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2CDE-4376-94AF-B557958C785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80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2CDE-4376-94AF-B557958C785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90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2CDE-4376-94AF-B557958C785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95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2CDE-4376-94AF-B557958C785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99</a:t>
                    </a:r>
                  </a:p>
                </c:rich>
              </c:tx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2CDE-4376-94AF-B557958C785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0.1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2CDE-4376-94AF-B557958C785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10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2CDE-4376-94AF-B557958C785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5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2CDE-4376-94AF-B557958C785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1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2CDE-4376-94AF-B557958C785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t>0.1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2CDE-4376-94AF-B557958C785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'Discharge-Frequency Curve'!$AB$38:$AB$47</c:f>
              <c:numCache>
                <c:formatCode>General</c:formatCode>
                <c:ptCount val="10"/>
                <c:pt idx="0">
                  <c:v>3.0902323061678132</c:v>
                </c:pt>
                <c:pt idx="1">
                  <c:v>2.3263478740408408</c:v>
                </c:pt>
                <c:pt idx="2">
                  <c:v>1.6448536269514715</c:v>
                </c:pt>
                <c:pt idx="3">
                  <c:v>1.2815515655446006</c:v>
                </c:pt>
                <c:pt idx="4">
                  <c:v>0.84162123357291474</c:v>
                </c:pt>
                <c:pt idx="5">
                  <c:v>0</c:v>
                </c:pt>
                <c:pt idx="6">
                  <c:v>-0.84162123357291474</c:v>
                </c:pt>
                <c:pt idx="7">
                  <c:v>-1.2815515655446006</c:v>
                </c:pt>
                <c:pt idx="8">
                  <c:v>-1.6448536269514715</c:v>
                </c:pt>
                <c:pt idx="9">
                  <c:v>-2.3263478740408408</c:v>
                </c:pt>
              </c:numCache>
            </c:numRef>
          </c:xVal>
          <c:yVal>
            <c:numRef>
              <c:f>'Discharge-Frequency Curve'!$AC$38:$AC$47</c:f>
              <c:numCache>
                <c:formatCode>General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2CDE-4376-94AF-B557958C7853}"/>
            </c:ext>
          </c:extLst>
        </c:ser>
        <c:ser>
          <c:idx val="2"/>
          <c:order val="1"/>
          <c:tx>
            <c:v>HEC-SSP Computed Peak Discharge Curve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'Discharge-Frequency Curve'!$C$5:$C$16</c:f>
              <c:numCache>
                <c:formatCode>0.000</c:formatCode>
                <c:ptCount val="12"/>
                <c:pt idx="0">
                  <c:v>2.8781617390954826</c:v>
                </c:pt>
                <c:pt idx="1">
                  <c:v>2.5758293035488999</c:v>
                </c:pt>
                <c:pt idx="2">
                  <c:v>2.3263478740408408</c:v>
                </c:pt>
                <c:pt idx="3">
                  <c:v>2.0537489106318221</c:v>
                </c:pt>
                <c:pt idx="4">
                  <c:v>1.7506860712521695</c:v>
                </c:pt>
                <c:pt idx="5">
                  <c:v>1.2815515655446006</c:v>
                </c:pt>
                <c:pt idx="6">
                  <c:v>0.84162123357291474</c:v>
                </c:pt>
                <c:pt idx="7">
                  <c:v>0</c:v>
                </c:pt>
                <c:pt idx="8">
                  <c:v>-0.84162123357291474</c:v>
                </c:pt>
                <c:pt idx="9">
                  <c:v>-1.2815515655446006</c:v>
                </c:pt>
                <c:pt idx="10">
                  <c:v>-1.6448536269514715</c:v>
                </c:pt>
                <c:pt idx="11">
                  <c:v>-2.3263478740408408</c:v>
                </c:pt>
              </c:numCache>
            </c:numRef>
          </c:xVal>
          <c:yVal>
            <c:numRef>
              <c:f>'Discharge-Frequency Curve'!$E$5:$E$16</c:f>
              <c:numCache>
                <c:formatCode>#,##0</c:formatCode>
                <c:ptCount val="1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2CDE-4376-94AF-B557958C7853}"/>
            </c:ext>
          </c:extLst>
        </c:ser>
        <c:ser>
          <c:idx val="4"/>
          <c:order val="2"/>
          <c:tx>
            <c:v>HEC-SSP Confidence Limits</c:v>
          </c:tx>
          <c:spPr>
            <a:ln w="19050">
              <a:solidFill>
                <a:srgbClr val="008000"/>
              </a:solidFill>
              <a:prstDash val="dash"/>
            </a:ln>
          </c:spPr>
          <c:marker>
            <c:symbol val="none"/>
          </c:marker>
          <c:xVal>
            <c:numRef>
              <c:f>'Discharge-Frequency Curve'!$C$5:$C$16</c:f>
              <c:numCache>
                <c:formatCode>0.000</c:formatCode>
                <c:ptCount val="12"/>
                <c:pt idx="0">
                  <c:v>2.8781617390954826</c:v>
                </c:pt>
                <c:pt idx="1">
                  <c:v>2.5758293035488999</c:v>
                </c:pt>
                <c:pt idx="2">
                  <c:v>2.3263478740408408</c:v>
                </c:pt>
                <c:pt idx="3">
                  <c:v>2.0537489106318221</c:v>
                </c:pt>
                <c:pt idx="4">
                  <c:v>1.7506860712521695</c:v>
                </c:pt>
                <c:pt idx="5">
                  <c:v>1.2815515655446006</c:v>
                </c:pt>
                <c:pt idx="6">
                  <c:v>0.84162123357291474</c:v>
                </c:pt>
                <c:pt idx="7">
                  <c:v>0</c:v>
                </c:pt>
                <c:pt idx="8">
                  <c:v>-0.84162123357291474</c:v>
                </c:pt>
                <c:pt idx="9">
                  <c:v>-1.2815515655446006</c:v>
                </c:pt>
                <c:pt idx="10">
                  <c:v>-1.6448536269514715</c:v>
                </c:pt>
                <c:pt idx="11">
                  <c:v>-2.3263478740408408</c:v>
                </c:pt>
              </c:numCache>
            </c:numRef>
          </c:xVal>
          <c:yVal>
            <c:numRef>
              <c:f>'Discharge-Frequency Curve'!$F$5:$F$16</c:f>
              <c:numCache>
                <c:formatCode>#,##0</c:formatCode>
                <c:ptCount val="1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2CDE-4376-94AF-B557958C7853}"/>
            </c:ext>
          </c:extLst>
        </c:ser>
        <c:ser>
          <c:idx val="3"/>
          <c:order val="3"/>
          <c:tx>
            <c:v>HEC-HMS Pre-Fire Peak Discharge</c:v>
          </c:tx>
          <c:spPr>
            <a:ln w="25400">
              <a:noFill/>
              <a:prstDash val="sysDash"/>
            </a:ln>
          </c:spPr>
          <c:marker>
            <c:symbol val="square"/>
            <c:size val="7"/>
            <c:spPr>
              <a:solidFill>
                <a:srgbClr val="00B050"/>
              </a:solidFill>
              <a:ln w="19050">
                <a:solidFill>
                  <a:srgbClr val="00B050"/>
                </a:solidFill>
              </a:ln>
            </c:spPr>
          </c:marker>
          <c:xVal>
            <c:numRef>
              <c:f>'Discharge-Frequency Curve'!$C$5:$C$16</c:f>
              <c:numCache>
                <c:formatCode>0.000</c:formatCode>
                <c:ptCount val="12"/>
                <c:pt idx="0">
                  <c:v>2.8781617390954826</c:v>
                </c:pt>
                <c:pt idx="1">
                  <c:v>2.5758293035488999</c:v>
                </c:pt>
                <c:pt idx="2">
                  <c:v>2.3263478740408408</c:v>
                </c:pt>
                <c:pt idx="3">
                  <c:v>2.0537489106318221</c:v>
                </c:pt>
                <c:pt idx="4">
                  <c:v>1.7506860712521695</c:v>
                </c:pt>
                <c:pt idx="5">
                  <c:v>1.2815515655446006</c:v>
                </c:pt>
                <c:pt idx="6">
                  <c:v>0.84162123357291474</c:v>
                </c:pt>
                <c:pt idx="7">
                  <c:v>0</c:v>
                </c:pt>
                <c:pt idx="8">
                  <c:v>-0.84162123357291474</c:v>
                </c:pt>
                <c:pt idx="9">
                  <c:v>-1.2815515655446006</c:v>
                </c:pt>
                <c:pt idx="10">
                  <c:v>-1.6448536269514715</c:v>
                </c:pt>
                <c:pt idx="11">
                  <c:v>-2.3263478740408408</c:v>
                </c:pt>
              </c:numCache>
            </c:numRef>
          </c:xVal>
          <c:yVal>
            <c:numRef>
              <c:f>'Discharge-Frequency Curve'!$I$5:$I$16</c:f>
              <c:numCache>
                <c:formatCode>#,##0</c:formatCode>
                <c:ptCount val="1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2CDE-4376-94AF-B557958C7853}"/>
            </c:ext>
          </c:extLst>
        </c:ser>
        <c:ser>
          <c:idx val="5"/>
          <c:order val="4"/>
          <c:tx>
            <c:v>95% Confidence Limits</c:v>
          </c:tx>
          <c:spPr>
            <a:ln w="19050">
              <a:solidFill>
                <a:srgbClr val="008000"/>
              </a:solidFill>
              <a:prstDash val="dash"/>
            </a:ln>
          </c:spPr>
          <c:marker>
            <c:symbol val="none"/>
          </c:marker>
          <c:xVal>
            <c:numRef>
              <c:f>'Discharge-Frequency Curve'!$C$5:$C$16</c:f>
              <c:numCache>
                <c:formatCode>0.000</c:formatCode>
                <c:ptCount val="12"/>
                <c:pt idx="0">
                  <c:v>2.8781617390954826</c:v>
                </c:pt>
                <c:pt idx="1">
                  <c:v>2.5758293035488999</c:v>
                </c:pt>
                <c:pt idx="2">
                  <c:v>2.3263478740408408</c:v>
                </c:pt>
                <c:pt idx="3">
                  <c:v>2.0537489106318221</c:v>
                </c:pt>
                <c:pt idx="4">
                  <c:v>1.7506860712521695</c:v>
                </c:pt>
                <c:pt idx="5">
                  <c:v>1.2815515655446006</c:v>
                </c:pt>
                <c:pt idx="6">
                  <c:v>0.84162123357291474</c:v>
                </c:pt>
                <c:pt idx="7">
                  <c:v>0</c:v>
                </c:pt>
                <c:pt idx="8">
                  <c:v>-0.84162123357291474</c:v>
                </c:pt>
                <c:pt idx="9">
                  <c:v>-1.2815515655446006</c:v>
                </c:pt>
                <c:pt idx="10">
                  <c:v>-1.6448536269514715</c:v>
                </c:pt>
                <c:pt idx="11">
                  <c:v>-2.3263478740408408</c:v>
                </c:pt>
              </c:numCache>
            </c:numRef>
          </c:xVal>
          <c:yVal>
            <c:numRef>
              <c:f>'Discharge-Frequency Curve'!$G$5:$G$16</c:f>
              <c:numCache>
                <c:formatCode>#,##0</c:formatCode>
                <c:ptCount val="1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2CDE-4376-94AF-B557958C7853}"/>
            </c:ext>
          </c:extLst>
        </c:ser>
        <c:ser>
          <c:idx val="15"/>
          <c:order val="5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0364741157772613E-2"/>
                  <c:y val="-2.230338492123167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1,000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2CDE-4376-94AF-B557958C785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100</a:t>
                    </a:r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2CDE-4376-94AF-B557958C785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20</a:t>
                    </a:r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2CDE-4376-94AF-B557958C785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10</a:t>
                    </a:r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2CDE-4376-94AF-B557958C785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5</a:t>
                    </a:r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2CDE-4376-94AF-B557958C785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9-2CDE-4376-94AF-B557958C785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CDE-4376-94AF-B557958C785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CDE-4376-94AF-B557958C7853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CDE-4376-94AF-B557958C785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CDE-4376-94AF-B557958C785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'Discharge-Frequency Curve'!$AB$38:$AB$47</c:f>
              <c:numCache>
                <c:formatCode>General</c:formatCode>
                <c:ptCount val="10"/>
                <c:pt idx="0">
                  <c:v>3.0902323061678132</c:v>
                </c:pt>
                <c:pt idx="1">
                  <c:v>2.3263478740408408</c:v>
                </c:pt>
                <c:pt idx="2">
                  <c:v>1.6448536269514715</c:v>
                </c:pt>
                <c:pt idx="3">
                  <c:v>1.2815515655446006</c:v>
                </c:pt>
                <c:pt idx="4">
                  <c:v>0.84162123357291474</c:v>
                </c:pt>
                <c:pt idx="5">
                  <c:v>0</c:v>
                </c:pt>
                <c:pt idx="6">
                  <c:v>-0.84162123357291474</c:v>
                </c:pt>
                <c:pt idx="7">
                  <c:v>-1.2815515655446006</c:v>
                </c:pt>
                <c:pt idx="8">
                  <c:v>-1.6448536269514715</c:v>
                </c:pt>
                <c:pt idx="9">
                  <c:v>-2.3263478740408408</c:v>
                </c:pt>
              </c:numCache>
            </c:numRef>
          </c:xVal>
          <c:yVal>
            <c:numRef>
              <c:f>'Discharge-Frequency Curve'!$AD$38:$AD$47</c:f>
              <c:numCache>
                <c:formatCode>_(* #,##0_);_(* \(#,##0\);_(* "-"??_);_(@_)</c:formatCode>
                <c:ptCount val="10"/>
                <c:pt idx="0">
                  <c:v>100000</c:v>
                </c:pt>
                <c:pt idx="1">
                  <c:v>100000</c:v>
                </c:pt>
                <c:pt idx="2">
                  <c:v>100000</c:v>
                </c:pt>
                <c:pt idx="3">
                  <c:v>100000</c:v>
                </c:pt>
                <c:pt idx="4">
                  <c:v>100000</c:v>
                </c:pt>
                <c:pt idx="5">
                  <c:v>100000</c:v>
                </c:pt>
                <c:pt idx="6">
                  <c:v>100000</c:v>
                </c:pt>
                <c:pt idx="7">
                  <c:v>100000</c:v>
                </c:pt>
                <c:pt idx="8">
                  <c:v>100000</c:v>
                </c:pt>
                <c:pt idx="9">
                  <c:v>100000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2CDE-4376-94AF-B557958C7853}"/>
            </c:ext>
          </c:extLst>
        </c:ser>
        <c:ser>
          <c:idx val="0"/>
          <c:order val="6"/>
          <c:tx>
            <c:v>vertical lines</c:v>
          </c:tx>
          <c:spPr>
            <a:ln w="12700">
              <a:solidFill>
                <a:srgbClr val="000000"/>
              </a:solidFill>
            </a:ln>
          </c:spPr>
          <c:marker>
            <c:symbol val="none"/>
          </c:marker>
          <c:xVal>
            <c:numRef>
              <c:f>'Discharge-Frequency Curve'!$AC$6:$AC$34</c:f>
              <c:numCache>
                <c:formatCode>General</c:formatCode>
                <c:ptCount val="29"/>
                <c:pt idx="0">
                  <c:v>3.0902323061678132</c:v>
                </c:pt>
                <c:pt idx="1">
                  <c:v>3.0902323061678132</c:v>
                </c:pt>
                <c:pt idx="3">
                  <c:v>2.3263478740408408</c:v>
                </c:pt>
                <c:pt idx="4">
                  <c:v>2.3263478740408408</c:v>
                </c:pt>
                <c:pt idx="6">
                  <c:v>1.6448536269514715</c:v>
                </c:pt>
                <c:pt idx="7">
                  <c:v>1.6448536269514715</c:v>
                </c:pt>
                <c:pt idx="9">
                  <c:v>1.2815515655446006</c:v>
                </c:pt>
                <c:pt idx="10">
                  <c:v>1.2815515655446006</c:v>
                </c:pt>
                <c:pt idx="12">
                  <c:v>0.84162123357291474</c:v>
                </c:pt>
                <c:pt idx="13">
                  <c:v>0.84162123357291474</c:v>
                </c:pt>
                <c:pt idx="15">
                  <c:v>0</c:v>
                </c:pt>
                <c:pt idx="16">
                  <c:v>0</c:v>
                </c:pt>
                <c:pt idx="18">
                  <c:v>-0.84162123357291474</c:v>
                </c:pt>
                <c:pt idx="19">
                  <c:v>-0.84162123357291474</c:v>
                </c:pt>
                <c:pt idx="21">
                  <c:v>-1.2815515655446006</c:v>
                </c:pt>
                <c:pt idx="22">
                  <c:v>-1.2815515655446006</c:v>
                </c:pt>
                <c:pt idx="24">
                  <c:v>-1.6448536269514715</c:v>
                </c:pt>
                <c:pt idx="25">
                  <c:v>-1.6448536269514715</c:v>
                </c:pt>
                <c:pt idx="27">
                  <c:v>-2.3263478740408408</c:v>
                </c:pt>
                <c:pt idx="28">
                  <c:v>-2.3263478740408408</c:v>
                </c:pt>
              </c:numCache>
            </c:numRef>
          </c:xVal>
          <c:yVal>
            <c:numRef>
              <c:f>'Discharge-Frequency Curve'!$AD$6:$AD$34</c:f>
              <c:numCache>
                <c:formatCode>General</c:formatCode>
                <c:ptCount val="29"/>
                <c:pt idx="0">
                  <c:v>10</c:v>
                </c:pt>
                <c:pt idx="1">
                  <c:v>100000</c:v>
                </c:pt>
                <c:pt idx="3">
                  <c:v>10</c:v>
                </c:pt>
                <c:pt idx="4">
                  <c:v>100000</c:v>
                </c:pt>
                <c:pt idx="6">
                  <c:v>10</c:v>
                </c:pt>
                <c:pt idx="7">
                  <c:v>100000</c:v>
                </c:pt>
                <c:pt idx="9">
                  <c:v>10</c:v>
                </c:pt>
                <c:pt idx="10">
                  <c:v>100000</c:v>
                </c:pt>
                <c:pt idx="12">
                  <c:v>10</c:v>
                </c:pt>
                <c:pt idx="13">
                  <c:v>100000</c:v>
                </c:pt>
                <c:pt idx="15">
                  <c:v>10</c:v>
                </c:pt>
                <c:pt idx="16">
                  <c:v>100000</c:v>
                </c:pt>
                <c:pt idx="18">
                  <c:v>10</c:v>
                </c:pt>
                <c:pt idx="19">
                  <c:v>100000</c:v>
                </c:pt>
                <c:pt idx="21">
                  <c:v>10</c:v>
                </c:pt>
                <c:pt idx="22">
                  <c:v>100000</c:v>
                </c:pt>
                <c:pt idx="24">
                  <c:v>10</c:v>
                </c:pt>
                <c:pt idx="25">
                  <c:v>100000</c:v>
                </c:pt>
                <c:pt idx="27">
                  <c:v>10</c:v>
                </c:pt>
                <c:pt idx="28">
                  <c:v>100000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2CDE-4376-94AF-B557958C7853}"/>
            </c:ext>
          </c:extLst>
        </c:ser>
        <c:ser>
          <c:idx val="6"/>
          <c:order val="7"/>
          <c:tx>
            <c:v>HEC-HMS Post-Fire Peak Discharge</c:v>
          </c:tx>
          <c:spPr>
            <a:ln>
              <a:noFill/>
            </a:ln>
          </c:spPr>
          <c:marker>
            <c:symbol val="square"/>
            <c:size val="7"/>
            <c:spPr>
              <a:solidFill>
                <a:srgbClr val="FF0000"/>
              </a:solidFill>
              <a:ln w="19050">
                <a:solidFill>
                  <a:srgbClr val="FF0000"/>
                </a:solidFill>
              </a:ln>
            </c:spPr>
          </c:marker>
          <c:xVal>
            <c:numRef>
              <c:f>'Discharge-Frequency Curve'!$C$5:$C$16</c:f>
              <c:numCache>
                <c:formatCode>0.000</c:formatCode>
                <c:ptCount val="12"/>
                <c:pt idx="0">
                  <c:v>2.8781617390954826</c:v>
                </c:pt>
                <c:pt idx="1">
                  <c:v>2.5758293035488999</c:v>
                </c:pt>
                <c:pt idx="2">
                  <c:v>2.3263478740408408</c:v>
                </c:pt>
                <c:pt idx="3">
                  <c:v>2.0537489106318221</c:v>
                </c:pt>
                <c:pt idx="4">
                  <c:v>1.7506860712521695</c:v>
                </c:pt>
                <c:pt idx="5">
                  <c:v>1.2815515655446006</c:v>
                </c:pt>
                <c:pt idx="6">
                  <c:v>0.84162123357291474</c:v>
                </c:pt>
                <c:pt idx="7">
                  <c:v>0</c:v>
                </c:pt>
                <c:pt idx="8">
                  <c:v>-0.84162123357291474</c:v>
                </c:pt>
                <c:pt idx="9">
                  <c:v>-1.2815515655446006</c:v>
                </c:pt>
                <c:pt idx="10">
                  <c:v>-1.6448536269514715</c:v>
                </c:pt>
                <c:pt idx="11">
                  <c:v>-2.3263478740408408</c:v>
                </c:pt>
              </c:numCache>
            </c:numRef>
          </c:xVal>
          <c:yVal>
            <c:numRef>
              <c:f>'Discharge-Frequency Curve'!$J$5:$J$16</c:f>
              <c:numCache>
                <c:formatCode>General</c:formatCode>
                <c:ptCount val="1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0-2CDE-4376-94AF-B557958C7853}"/>
            </c:ext>
          </c:extLst>
        </c:ser>
        <c:ser>
          <c:idx val="16"/>
          <c:order val="8"/>
          <c:tx>
            <c:v>Observed Annual Peak Discharge </c:v>
          </c:tx>
          <c:spPr>
            <a:ln>
              <a:noFill/>
            </a:ln>
          </c:spPr>
          <c:marker>
            <c:symbol val="diamond"/>
            <c:size val="5"/>
            <c:spPr>
              <a:noFill/>
              <a:ln w="0">
                <a:solidFill>
                  <a:srgbClr val="0070C0"/>
                </a:solidFill>
                <a:prstDash val="solid"/>
              </a:ln>
            </c:spPr>
          </c:marker>
          <c:xVal>
            <c:numRef>
              <c:f>'Discharge-Frequency Curve'!$E$29:$E$178</c:f>
              <c:numCache>
                <c:formatCode>0.000</c:formatCode>
                <c:ptCount val="1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</c:numCache>
            </c:numRef>
          </c:xVal>
          <c:yVal>
            <c:numRef>
              <c:f>'Discharge-Frequency Curve'!$C$29:$C$178</c:f>
              <c:numCache>
                <c:formatCode>#,##0</c:formatCode>
                <c:ptCount val="15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2CDE-4376-94AF-B557958C7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3651704"/>
        <c:axId val="728262080"/>
      </c:scatterChart>
      <c:valAx>
        <c:axId val="923651704"/>
        <c:scaling>
          <c:orientation val="minMax"/>
          <c:max val="3.2"/>
          <c:min val="-3.2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Exceedance Probability</a:t>
                </a:r>
              </a:p>
            </c:rich>
          </c:tx>
          <c:layout>
            <c:manualLayout>
              <c:xMode val="edge"/>
              <c:yMode val="edge"/>
              <c:x val="0.41770457526227422"/>
              <c:y val="0.956791445220306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728262080"/>
        <c:crosses val="autoZero"/>
        <c:crossBetween val="midCat"/>
      </c:valAx>
      <c:valAx>
        <c:axId val="728262080"/>
        <c:scaling>
          <c:logBase val="10"/>
          <c:orientation val="minMax"/>
          <c:max val="100000"/>
          <c:min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Flow (cfs)</a:t>
                </a:r>
              </a:p>
            </c:rich>
          </c:tx>
          <c:layout>
            <c:manualLayout>
              <c:xMode val="edge"/>
              <c:yMode val="edge"/>
              <c:x val="2.9045682385787287E-2"/>
              <c:y val="0.472222874576473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23651704"/>
        <c:crossesAt val="-4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14584103419265165"/>
          <c:y val="0.14107508620245995"/>
          <c:w val="0.42006929390287506"/>
          <c:h val="0.15125624002881993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dk1"/>
          </a:solidFill>
          <a:prstDash val="solid"/>
          <a:miter lim="800000"/>
        </a:ln>
        <a:effectLst/>
      </c:spPr>
      <c:txPr>
        <a:bodyPr/>
        <a:lstStyle/>
        <a:p>
          <a:pPr>
            <a:defRPr sz="11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</xdr:row>
      <xdr:rowOff>0</xdr:rowOff>
    </xdr:from>
    <xdr:to>
      <xdr:col>24</xdr:col>
      <xdr:colOff>510989</xdr:colOff>
      <xdr:row>43</xdr:row>
      <xdr:rowOff>141194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1A3F2B2-BA5A-4285-983F-D51E464A2A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0.30975</cdr:x>
      <cdr:y>0.0858</cdr:y>
    </cdr:from>
    <cdr:to>
      <cdr:x>0.52525</cdr:x>
      <cdr:y>0.11709</cdr:y>
    </cdr:to>
    <cdr:sp macro="" textlink="">
      <cdr:nvSpPr>
        <cdr:cNvPr id="163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06321" y="633580"/>
          <a:ext cx="1188892" cy="2320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Return Period</a:t>
          </a:r>
        </a:p>
      </cdr:txBody>
    </cdr:sp>
  </cdr:relSizeAnchor>
  <cdr:relSizeAnchor xmlns:cdr="http://schemas.openxmlformats.org/drawingml/2006/chartDrawing">
    <cdr:from>
      <cdr:x>0.01299</cdr:x>
      <cdr:y>0.90178</cdr:y>
    </cdr:from>
    <cdr:to>
      <cdr:x>0.12439</cdr:x>
      <cdr:y>0.99371</cdr:y>
    </cdr:to>
    <cdr:pic>
      <cdr:nvPicPr>
        <cdr:cNvPr id="3" name="chart">
          <a:extLst xmlns:a="http://schemas.openxmlformats.org/drawingml/2006/main">
            <a:ext uri="{FF2B5EF4-FFF2-40B4-BE49-F238E27FC236}">
              <a16:creationId xmlns:a16="http://schemas.microsoft.com/office/drawing/2014/main" id="{90E66F74-30F8-4CD0-AA6C-694D635B166D}"/>
            </a:ext>
          </a:extLst>
        </cdr:cNvPr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1"/>
        <a:srcRect xmlns:a="http://schemas.openxmlformats.org/drawingml/2006/main" l="10047" t="16653" r="11202" b="27858"/>
        <a:stretch xmlns:a="http://schemas.openxmlformats.org/drawingml/2006/main"/>
      </cdr:blipFill>
      <cdr:spPr>
        <a:xfrm xmlns:a="http://schemas.openxmlformats.org/drawingml/2006/main">
          <a:off x="107639" y="6770434"/>
          <a:ext cx="922908" cy="690181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0.67186</cdr:x>
      <cdr:y>0.68772</cdr:y>
    </cdr:from>
    <cdr:to>
      <cdr:x>0.96397</cdr:x>
      <cdr:y>0.90671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221941" y="5345207"/>
          <a:ext cx="2270424" cy="1702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ysClr val="windowText" lastClr="000000"/>
          </a:solidFill>
        </a:ln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14000"/>
            </a:lnSpc>
          </a:pPr>
          <a:r>
            <a:rPr lang="en-US" sz="11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Annual</a:t>
          </a:r>
          <a:r>
            <a:rPr lang="en-US" sz="11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-Duration Series</a:t>
          </a:r>
        </a:p>
        <a:p xmlns:a="http://schemas.openxmlformats.org/drawingml/2006/main">
          <a:pPr>
            <a:lnSpc>
              <a:spcPct val="114000"/>
            </a:lnSpc>
          </a:pPr>
          <a:r>
            <a:rPr lang="en-US" sz="1100">
              <a:latin typeface="Arial" panose="020B0604020202020204" pitchFamily="34" charset="0"/>
              <a:cs typeface="Arial" panose="020B0604020202020204" pitchFamily="34" charset="0"/>
            </a:rPr>
            <a:t>Hirsch/Stedinger Plotting Position</a:t>
          </a:r>
        </a:p>
        <a:p xmlns:a="http://schemas.openxmlformats.org/drawingml/2006/main">
          <a:pPr>
            <a:lnSpc>
              <a:spcPct val="114000"/>
            </a:lnSpc>
          </a:pPr>
          <a:r>
            <a:rPr lang="en-US" sz="1100" baseline="0">
              <a:latin typeface="Arial" panose="020B0604020202020204" pitchFamily="34" charset="0"/>
              <a:cs typeface="Arial" panose="020B0604020202020204" pitchFamily="34" charset="0"/>
            </a:rPr>
            <a:t>Analysis Period: 1915-2021</a:t>
          </a: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1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Systematic Events: 105</a:t>
          </a: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1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Mean: 2.674</a:t>
          </a: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1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>
              <a:effectLst/>
              <a:latin typeface="Arial" panose="020B0604020202020204" pitchFamily="34" charset="0"/>
              <a:cs typeface="Arial" panose="020B0604020202020204" pitchFamily="34" charset="0"/>
            </a:rPr>
            <a:t>Standard Deviation: 0.529</a:t>
          </a:r>
        </a:p>
        <a:p xmlns:a="http://schemas.openxmlformats.org/drawingml/2006/main">
          <a:pPr>
            <a:lnSpc>
              <a:spcPct val="114000"/>
            </a:lnSpc>
          </a:pPr>
          <a:r>
            <a:rPr lang="en-US" sz="1100" baseline="0">
              <a:latin typeface="Arial" panose="020B0604020202020204" pitchFamily="34" charset="0"/>
              <a:cs typeface="Arial" panose="020B0604020202020204" pitchFamily="34" charset="0"/>
            </a:rPr>
            <a:t>Station Skew: 0.097</a:t>
          </a:r>
        </a:p>
        <a:p xmlns:a="http://schemas.openxmlformats.org/drawingml/2006/main">
          <a:pPr>
            <a:lnSpc>
              <a:spcPct val="114000"/>
            </a:lnSpc>
          </a:pPr>
          <a:r>
            <a:rPr lang="en-US" sz="1100" baseline="0">
              <a:latin typeface="Arial" panose="020B0604020202020204" pitchFamily="34" charset="0"/>
              <a:cs typeface="Arial" panose="020B0604020202020204" pitchFamily="34" charset="0"/>
            </a:rPr>
            <a:t>Regional Skew: 0.000</a:t>
          </a:r>
          <a:br>
            <a:rPr lang="en-US" sz="1100" baseline="0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US" sz="11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Adopted Skew: 0.083</a:t>
          </a:r>
          <a:endParaRPr lang="en-US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endParaRPr lang="en-US" sz="1100" baseline="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0691A-A782-4417-8009-AC4DAED624B3}">
  <sheetPr>
    <pageSetUpPr fitToPage="1"/>
  </sheetPr>
  <dimension ref="A1:AE182"/>
  <sheetViews>
    <sheetView tabSelected="1" zoomScale="85" zoomScaleNormal="85" workbookViewId="0">
      <selection activeCell="E24" sqref="E24"/>
    </sheetView>
  </sheetViews>
  <sheetFormatPr defaultColWidth="9.140625" defaultRowHeight="12.75" x14ac:dyDescent="0.2"/>
  <cols>
    <col min="1" max="1" width="3.7109375" style="1" customWidth="1"/>
    <col min="2" max="4" width="12.7109375" style="1" customWidth="1"/>
    <col min="5" max="7" width="15.7109375" style="1" customWidth="1"/>
    <col min="8" max="8" width="22.7109375" style="1" customWidth="1"/>
    <col min="9" max="11" width="15.7109375" style="1" customWidth="1"/>
    <col min="12" max="12" width="3.7109375" style="1" customWidth="1"/>
    <col min="13" max="25" width="9.140625" style="1"/>
    <col min="26" max="26" width="3.7109375" style="1" customWidth="1"/>
    <col min="27" max="16384" width="9.140625" style="1"/>
  </cols>
  <sheetData>
    <row r="1" spans="1:30" ht="18" x14ac:dyDescent="0.25">
      <c r="A1" s="27" t="s">
        <v>0</v>
      </c>
    </row>
    <row r="2" spans="1:30" ht="12.95" customHeight="1" thickBot="1" x14ac:dyDescent="0.25">
      <c r="B2" s="8"/>
    </row>
    <row r="3" spans="1:30" ht="15" customHeight="1" x14ac:dyDescent="0.2">
      <c r="B3" s="73" t="s">
        <v>1</v>
      </c>
      <c r="C3" s="75" t="s">
        <v>2</v>
      </c>
      <c r="D3" s="73" t="s">
        <v>3</v>
      </c>
      <c r="E3" s="77" t="s">
        <v>4</v>
      </c>
      <c r="F3" s="78"/>
      <c r="G3" s="79"/>
      <c r="H3" s="25" t="s">
        <v>5</v>
      </c>
      <c r="I3" s="80" t="s">
        <v>6</v>
      </c>
      <c r="J3" s="81"/>
      <c r="K3" s="82"/>
    </row>
    <row r="4" spans="1:30" ht="51.75" thickBot="1" x14ac:dyDescent="0.25">
      <c r="B4" s="74"/>
      <c r="C4" s="76"/>
      <c r="D4" s="74"/>
      <c r="E4" s="35" t="s">
        <v>7</v>
      </c>
      <c r="F4" s="36" t="s">
        <v>8</v>
      </c>
      <c r="G4" s="37" t="s">
        <v>9</v>
      </c>
      <c r="H4" s="21" t="s">
        <v>10</v>
      </c>
      <c r="I4" s="19" t="s">
        <v>11</v>
      </c>
      <c r="J4" s="47" t="s">
        <v>12</v>
      </c>
      <c r="K4" s="20" t="s">
        <v>13</v>
      </c>
    </row>
    <row r="5" spans="1:30" ht="12.95" customHeight="1" x14ac:dyDescent="0.2">
      <c r="B5" s="52">
        <v>2E-3</v>
      </c>
      <c r="C5" s="32">
        <f t="shared" ref="C5:C16" si="0">NORMINV((1-B5),0,1)</f>
        <v>2.8781617390954826</v>
      </c>
      <c r="D5" s="9">
        <f t="shared" ref="D5:D16" si="1">B5*100</f>
        <v>0.2</v>
      </c>
      <c r="E5" s="38"/>
      <c r="F5" s="39"/>
      <c r="G5" s="40"/>
      <c r="H5" s="22"/>
      <c r="I5" s="15"/>
      <c r="J5" s="48"/>
      <c r="K5" s="10"/>
      <c r="AA5" s="31" t="s">
        <v>14</v>
      </c>
      <c r="AB5" s="26"/>
      <c r="AC5" s="26"/>
      <c r="AD5" s="26"/>
    </row>
    <row r="6" spans="1:30" ht="12.95" customHeight="1" x14ac:dyDescent="0.2">
      <c r="B6" s="53">
        <v>5.0000000000000001E-3</v>
      </c>
      <c r="C6" s="33">
        <f t="shared" si="0"/>
        <v>2.5758293035488999</v>
      </c>
      <c r="D6" s="11">
        <f t="shared" si="1"/>
        <v>0.5</v>
      </c>
      <c r="E6" s="41"/>
      <c r="F6" s="42"/>
      <c r="G6" s="43"/>
      <c r="H6" s="23"/>
      <c r="I6" s="16"/>
      <c r="J6" s="49"/>
      <c r="K6" s="12"/>
      <c r="AA6" s="26">
        <v>1</v>
      </c>
      <c r="AB6" s="26">
        <v>1</v>
      </c>
      <c r="AC6" s="26">
        <f ca="1">OFFSET($AB$37,AB6,0)</f>
        <v>3.0902323061678132</v>
      </c>
      <c r="AD6" s="26">
        <f ca="1">OFFSET($AB$37,AA6,3)</f>
        <v>10</v>
      </c>
    </row>
    <row r="7" spans="1:30" ht="12.95" customHeight="1" x14ac:dyDescent="0.2">
      <c r="B7" s="53">
        <v>0.01</v>
      </c>
      <c r="C7" s="33">
        <f t="shared" si="0"/>
        <v>2.3263478740408408</v>
      </c>
      <c r="D7" s="11">
        <f t="shared" si="1"/>
        <v>1</v>
      </c>
      <c r="E7" s="41"/>
      <c r="F7" s="42"/>
      <c r="G7" s="43"/>
      <c r="H7" s="23"/>
      <c r="I7" s="16"/>
      <c r="J7" s="50"/>
      <c r="K7" s="18"/>
      <c r="AA7" s="26">
        <v>2</v>
      </c>
      <c r="AB7" s="26">
        <v>1</v>
      </c>
      <c r="AC7" s="26">
        <f ca="1">OFFSET($AB$37,AB7,0)</f>
        <v>3.0902323061678132</v>
      </c>
      <c r="AD7" s="26">
        <f ca="1">OFFSET($AB$37,AA7,3)</f>
        <v>100000</v>
      </c>
    </row>
    <row r="8" spans="1:30" ht="12.95" customHeight="1" x14ac:dyDescent="0.2">
      <c r="B8" s="53">
        <v>0.02</v>
      </c>
      <c r="C8" s="33">
        <f t="shared" si="0"/>
        <v>2.0537489106318221</v>
      </c>
      <c r="D8" s="11">
        <f t="shared" si="1"/>
        <v>2</v>
      </c>
      <c r="E8" s="41"/>
      <c r="F8" s="42"/>
      <c r="G8" s="43"/>
      <c r="H8" s="23"/>
      <c r="I8" s="16"/>
      <c r="J8" s="50"/>
      <c r="K8" s="18"/>
      <c r="AA8" s="26"/>
      <c r="AB8" s="26"/>
      <c r="AC8" s="26"/>
      <c r="AD8" s="26"/>
    </row>
    <row r="9" spans="1:30" ht="12.95" customHeight="1" x14ac:dyDescent="0.2">
      <c r="B9" s="53">
        <v>0.04</v>
      </c>
      <c r="C9" s="33">
        <f t="shared" si="0"/>
        <v>1.7506860712521695</v>
      </c>
      <c r="D9" s="11">
        <f t="shared" si="1"/>
        <v>4</v>
      </c>
      <c r="E9" s="41"/>
      <c r="F9" s="42"/>
      <c r="G9" s="43"/>
      <c r="H9" s="23"/>
      <c r="I9" s="16"/>
      <c r="J9" s="50"/>
      <c r="K9" s="18"/>
      <c r="AA9" s="26">
        <v>1</v>
      </c>
      <c r="AB9" s="26">
        <f>AB6+1</f>
        <v>2</v>
      </c>
      <c r="AC9" s="26">
        <f ca="1">OFFSET($AB$37,AB9,0)</f>
        <v>2.3263478740408408</v>
      </c>
      <c r="AD9" s="26">
        <f ca="1">OFFSET($AB$37,AA9,3)</f>
        <v>10</v>
      </c>
    </row>
    <row r="10" spans="1:30" ht="12.95" customHeight="1" x14ac:dyDescent="0.2">
      <c r="B10" s="53">
        <v>0.1</v>
      </c>
      <c r="C10" s="33">
        <f t="shared" si="0"/>
        <v>1.2815515655446006</v>
      </c>
      <c r="D10" s="11">
        <f t="shared" si="1"/>
        <v>10</v>
      </c>
      <c r="E10" s="41"/>
      <c r="F10" s="42"/>
      <c r="G10" s="43"/>
      <c r="H10" s="23"/>
      <c r="I10" s="16"/>
      <c r="J10" s="50"/>
      <c r="K10" s="18"/>
      <c r="AA10" s="26">
        <v>2</v>
      </c>
      <c r="AB10" s="26">
        <f>AB7+1</f>
        <v>2</v>
      </c>
      <c r="AC10" s="26">
        <f ca="1">OFFSET($AB$37,AB10,0)</f>
        <v>2.3263478740408408</v>
      </c>
      <c r="AD10" s="26">
        <f ca="1">OFFSET($AB$37,AA10,3)</f>
        <v>100000</v>
      </c>
    </row>
    <row r="11" spans="1:30" ht="12.95" customHeight="1" x14ac:dyDescent="0.2">
      <c r="B11" s="53">
        <v>0.2</v>
      </c>
      <c r="C11" s="33">
        <f t="shared" si="0"/>
        <v>0.84162123357291474</v>
      </c>
      <c r="D11" s="11">
        <f t="shared" si="1"/>
        <v>20</v>
      </c>
      <c r="E11" s="41"/>
      <c r="F11" s="42"/>
      <c r="G11" s="43"/>
      <c r="H11" s="23"/>
      <c r="I11" s="16"/>
      <c r="J11" s="50"/>
      <c r="K11" s="18"/>
      <c r="AA11" s="26"/>
      <c r="AB11" s="26"/>
      <c r="AC11" s="26"/>
      <c r="AD11" s="26"/>
    </row>
    <row r="12" spans="1:30" ht="12.95" customHeight="1" x14ac:dyDescent="0.2">
      <c r="B12" s="53">
        <v>0.5</v>
      </c>
      <c r="C12" s="33">
        <f t="shared" si="0"/>
        <v>0</v>
      </c>
      <c r="D12" s="11">
        <f t="shared" si="1"/>
        <v>50</v>
      </c>
      <c r="E12" s="41"/>
      <c r="F12" s="42"/>
      <c r="G12" s="43"/>
      <c r="H12" s="23"/>
      <c r="I12" s="16"/>
      <c r="J12" s="50"/>
      <c r="K12" s="18"/>
      <c r="AA12" s="26">
        <v>1</v>
      </c>
      <c r="AB12" s="26">
        <f>AB9+1</f>
        <v>3</v>
      </c>
      <c r="AC12" s="26">
        <f ca="1">OFFSET($AB$37,AB12,0)</f>
        <v>1.6448536269514715</v>
      </c>
      <c r="AD12" s="26">
        <f ca="1">OFFSET($AB$37,AA12,3)</f>
        <v>10</v>
      </c>
    </row>
    <row r="13" spans="1:30" ht="12.95" customHeight="1" x14ac:dyDescent="0.2">
      <c r="B13" s="53">
        <v>0.8</v>
      </c>
      <c r="C13" s="33">
        <f t="shared" si="0"/>
        <v>-0.84162123357291474</v>
      </c>
      <c r="D13" s="11">
        <f t="shared" si="1"/>
        <v>80</v>
      </c>
      <c r="E13" s="41"/>
      <c r="F13" s="42"/>
      <c r="G13" s="43"/>
      <c r="H13" s="23"/>
      <c r="I13" s="16"/>
      <c r="J13" s="49"/>
      <c r="K13" s="12"/>
      <c r="AA13" s="26">
        <v>2</v>
      </c>
      <c r="AB13" s="26">
        <f>AB10+1</f>
        <v>3</v>
      </c>
      <c r="AC13" s="26">
        <f ca="1">OFFSET($AB$37,AB13,0)</f>
        <v>1.6448536269514715</v>
      </c>
      <c r="AD13" s="26">
        <f ca="1">OFFSET($AB$37,AA13,3)</f>
        <v>100000</v>
      </c>
    </row>
    <row r="14" spans="1:30" ht="12.95" customHeight="1" x14ac:dyDescent="0.2">
      <c r="B14" s="53">
        <v>0.9</v>
      </c>
      <c r="C14" s="33">
        <f t="shared" si="0"/>
        <v>-1.2815515655446006</v>
      </c>
      <c r="D14" s="11">
        <f t="shared" si="1"/>
        <v>90</v>
      </c>
      <c r="E14" s="41"/>
      <c r="F14" s="42"/>
      <c r="G14" s="43"/>
      <c r="H14" s="23"/>
      <c r="I14" s="16"/>
      <c r="J14" s="49"/>
      <c r="K14" s="12"/>
      <c r="AA14" s="26"/>
      <c r="AB14" s="26"/>
      <c r="AC14" s="26"/>
      <c r="AD14" s="26"/>
    </row>
    <row r="15" spans="1:30" ht="12.95" customHeight="1" x14ac:dyDescent="0.2">
      <c r="B15" s="53">
        <v>0.95</v>
      </c>
      <c r="C15" s="33">
        <f t="shared" si="0"/>
        <v>-1.6448536269514715</v>
      </c>
      <c r="D15" s="11">
        <f t="shared" si="1"/>
        <v>95</v>
      </c>
      <c r="E15" s="41"/>
      <c r="F15" s="42"/>
      <c r="G15" s="43"/>
      <c r="H15" s="23"/>
      <c r="I15" s="16"/>
      <c r="J15" s="49"/>
      <c r="K15" s="12"/>
      <c r="AA15" s="26">
        <v>1</v>
      </c>
      <c r="AB15" s="26">
        <f>AB12+1</f>
        <v>4</v>
      </c>
      <c r="AC15" s="26">
        <f ca="1">OFFSET($AB$37,AB15,0)</f>
        <v>1.2815515655446006</v>
      </c>
      <c r="AD15" s="26">
        <f ca="1">OFFSET($AB$37,AA15,3)</f>
        <v>10</v>
      </c>
    </row>
    <row r="16" spans="1:30" ht="12.95" customHeight="1" thickBot="1" x14ac:dyDescent="0.25">
      <c r="B16" s="54">
        <v>0.99</v>
      </c>
      <c r="C16" s="34">
        <f t="shared" si="0"/>
        <v>-2.3263478740408408</v>
      </c>
      <c r="D16" s="13">
        <f t="shared" si="1"/>
        <v>99</v>
      </c>
      <c r="E16" s="44"/>
      <c r="F16" s="45"/>
      <c r="G16" s="46"/>
      <c r="H16" s="24"/>
      <c r="I16" s="17"/>
      <c r="J16" s="51"/>
      <c r="K16" s="14"/>
      <c r="AA16" s="26">
        <v>2</v>
      </c>
      <c r="AB16" s="26">
        <f>AB13+1</f>
        <v>4</v>
      </c>
      <c r="AC16" s="26">
        <f ca="1">OFFSET($AB$37,AB16,0)</f>
        <v>1.2815515655446006</v>
      </c>
      <c r="AD16" s="26">
        <f ca="1">OFFSET($AB$37,AA16,3)</f>
        <v>100000</v>
      </c>
    </row>
    <row r="17" spans="1:30" ht="12.95" customHeight="1" x14ac:dyDescent="0.2">
      <c r="AA17" s="26"/>
      <c r="AB17" s="26"/>
      <c r="AC17" s="26"/>
      <c r="AD17" s="26"/>
    </row>
    <row r="18" spans="1:30" ht="12.95" customHeight="1" x14ac:dyDescent="0.2">
      <c r="C18" s="7"/>
      <c r="D18" s="7"/>
      <c r="E18" s="7"/>
      <c r="AA18" s="26">
        <v>1</v>
      </c>
      <c r="AB18" s="26">
        <f>AB15+1</f>
        <v>5</v>
      </c>
      <c r="AC18" s="26">
        <f ca="1">OFFSET($AB$37,AB18,0)</f>
        <v>0.84162123357291474</v>
      </c>
      <c r="AD18" s="26">
        <f ca="1">OFFSET($AB$37,AA18,3)</f>
        <v>10</v>
      </c>
    </row>
    <row r="19" spans="1:30" ht="12.95" customHeight="1" x14ac:dyDescent="0.2">
      <c r="A19" s="31" t="s">
        <v>15</v>
      </c>
      <c r="C19" s="7"/>
      <c r="E19" s="7"/>
      <c r="AA19" s="26">
        <v>2</v>
      </c>
      <c r="AB19" s="26">
        <f>AB16+1</f>
        <v>5</v>
      </c>
      <c r="AC19" s="26">
        <f ca="1">OFFSET($AB$37,AB19,0)</f>
        <v>0.84162123357291474</v>
      </c>
      <c r="AD19" s="26">
        <f ca="1">OFFSET($AB$37,AA19,3)</f>
        <v>100000</v>
      </c>
    </row>
    <row r="20" spans="1:30" ht="12.95" customHeight="1" x14ac:dyDescent="0.2">
      <c r="B20" s="26" t="s">
        <v>16</v>
      </c>
      <c r="C20" s="30"/>
      <c r="E20" s="7"/>
      <c r="AA20" s="26"/>
      <c r="AB20" s="26"/>
      <c r="AC20" s="26"/>
      <c r="AD20" s="26"/>
    </row>
    <row r="21" spans="1:30" ht="12.95" customHeight="1" thickBot="1" x14ac:dyDescent="0.25">
      <c r="B21" s="26"/>
      <c r="C21" s="26"/>
      <c r="E21" s="7"/>
      <c r="AA21" s="26">
        <v>1</v>
      </c>
      <c r="AB21" s="26">
        <f>AB18+1</f>
        <v>6</v>
      </c>
      <c r="AC21" s="26">
        <f ca="1">OFFSET($AB$37,AB21,0)</f>
        <v>0</v>
      </c>
      <c r="AD21" s="26">
        <f ca="1">OFFSET($AB$37,AA21,3)</f>
        <v>10</v>
      </c>
    </row>
    <row r="22" spans="1:30" ht="12.95" customHeight="1" x14ac:dyDescent="0.25">
      <c r="B22" s="69" t="s">
        <v>17</v>
      </c>
      <c r="C22" s="70" t="s">
        <v>18</v>
      </c>
      <c r="U22" s="6"/>
      <c r="V22" s="6"/>
      <c r="W22" s="6"/>
      <c r="X22" s="6"/>
      <c r="Y22" s="6"/>
      <c r="Z22" s="6"/>
      <c r="AA22" s="26">
        <v>2</v>
      </c>
      <c r="AB22" s="26">
        <f>AB19+1</f>
        <v>6</v>
      </c>
      <c r="AC22" s="26">
        <f ca="1">OFFSET($AB$37,AB22,0)</f>
        <v>0</v>
      </c>
      <c r="AD22" s="26">
        <f ca="1">OFFSET($AB$37,AA22,3)</f>
        <v>100000</v>
      </c>
    </row>
    <row r="23" spans="1:30" ht="12.95" customHeight="1" thickBot="1" x14ac:dyDescent="0.3">
      <c r="B23" s="71">
        <v>10</v>
      </c>
      <c r="C23" s="72">
        <v>100000</v>
      </c>
      <c r="U23" s="6"/>
      <c r="V23" s="6"/>
      <c r="W23" s="6"/>
      <c r="X23" s="6"/>
      <c r="Y23" s="6"/>
      <c r="AA23" s="26"/>
      <c r="AB23" s="26"/>
      <c r="AC23" s="26"/>
      <c r="AD23" s="26"/>
    </row>
    <row r="24" spans="1:30" ht="12.95" customHeight="1" x14ac:dyDescent="0.25">
      <c r="U24" s="6"/>
      <c r="V24" s="6"/>
      <c r="W24" s="6"/>
      <c r="X24" s="6"/>
      <c r="Y24" s="6"/>
      <c r="AA24" s="26">
        <v>1</v>
      </c>
      <c r="AB24" s="26">
        <f>AB21+1</f>
        <v>7</v>
      </c>
      <c r="AC24" s="26">
        <f ca="1">OFFSET($AB$37,AB24,0)</f>
        <v>-0.84162123357291474</v>
      </c>
      <c r="AD24" s="26">
        <f ca="1">OFFSET($AB$37,AA24,3)</f>
        <v>10</v>
      </c>
    </row>
    <row r="25" spans="1:30" ht="12.95" customHeight="1" x14ac:dyDescent="0.25">
      <c r="U25" s="6"/>
      <c r="V25" s="6"/>
      <c r="W25" s="6"/>
      <c r="X25" s="6"/>
      <c r="Y25" s="6"/>
      <c r="AA25" s="26">
        <v>2</v>
      </c>
      <c r="AB25" s="26">
        <f>AB22+1</f>
        <v>7</v>
      </c>
      <c r="AC25" s="26">
        <f ca="1">OFFSET($AB$37,AB25,0)</f>
        <v>-0.84162123357291474</v>
      </c>
      <c r="AD25" s="26">
        <f ca="1">OFFSET($AB$37,AA25,3)</f>
        <v>100000</v>
      </c>
    </row>
    <row r="26" spans="1:30" ht="12.95" customHeight="1" x14ac:dyDescent="0.2">
      <c r="A26" s="31" t="s">
        <v>19</v>
      </c>
      <c r="AA26" s="26"/>
      <c r="AB26" s="26"/>
      <c r="AC26" s="26"/>
      <c r="AD26" s="26"/>
    </row>
    <row r="27" spans="1:30" ht="12.95" customHeight="1" thickBot="1" x14ac:dyDescent="0.25">
      <c r="F27" s="5"/>
      <c r="G27" s="2"/>
      <c r="AA27" s="26">
        <v>1</v>
      </c>
      <c r="AB27" s="26">
        <f>AB24+1</f>
        <v>8</v>
      </c>
      <c r="AC27" s="26">
        <f ca="1">OFFSET($AB$37,AB27,0)</f>
        <v>-1.2815515655446006</v>
      </c>
      <c r="AD27" s="26">
        <f ca="1">OFFSET($AB$37,AA27,3)</f>
        <v>10</v>
      </c>
    </row>
    <row r="28" spans="1:30" ht="65.099999999999994" customHeight="1" thickBot="1" x14ac:dyDescent="0.25">
      <c r="B28" s="58" t="s">
        <v>20</v>
      </c>
      <c r="C28" s="59" t="s">
        <v>21</v>
      </c>
      <c r="D28" s="59" t="s">
        <v>22</v>
      </c>
      <c r="E28" s="60" t="s">
        <v>2</v>
      </c>
      <c r="G28" s="2"/>
      <c r="AA28" s="26">
        <v>2</v>
      </c>
      <c r="AB28" s="26">
        <f>AB25+1</f>
        <v>8</v>
      </c>
      <c r="AC28" s="26">
        <f ca="1">OFFSET($AB$37,AB28,0)</f>
        <v>-1.2815515655446006</v>
      </c>
      <c r="AD28" s="26">
        <f ca="1">OFFSET($AB$37,AA28,3)</f>
        <v>100000</v>
      </c>
    </row>
    <row r="29" spans="1:30" ht="12.95" customHeight="1" x14ac:dyDescent="0.2">
      <c r="B29" s="61">
        <v>1</v>
      </c>
      <c r="C29" s="57"/>
      <c r="D29" s="67"/>
      <c r="E29" s="62" t="e">
        <f>NORMINV((1-(D29/100)),0,1)</f>
        <v>#NUM!</v>
      </c>
      <c r="G29" s="3"/>
      <c r="AA29" s="26"/>
      <c r="AB29" s="26"/>
      <c r="AC29" s="26"/>
      <c r="AD29" s="26"/>
    </row>
    <row r="30" spans="1:30" ht="12.95" customHeight="1" x14ac:dyDescent="0.2">
      <c r="B30" s="63">
        <v>2</v>
      </c>
      <c r="C30" s="56"/>
      <c r="D30" s="68"/>
      <c r="E30" s="62" t="e">
        <f t="shared" ref="E30:E93" si="2">NORMINV((1-(D30/100)),0,1)</f>
        <v>#NUM!</v>
      </c>
      <c r="G30" s="3"/>
      <c r="AA30" s="26">
        <v>1</v>
      </c>
      <c r="AB30" s="26">
        <f>AB27+1</f>
        <v>9</v>
      </c>
      <c r="AC30" s="26">
        <f ca="1">OFFSET($AB$37,AB30,0)</f>
        <v>-1.6448536269514715</v>
      </c>
      <c r="AD30" s="26">
        <f ca="1">OFFSET($AB$37,AA30,3)</f>
        <v>10</v>
      </c>
    </row>
    <row r="31" spans="1:30" ht="12.95" customHeight="1" x14ac:dyDescent="0.2">
      <c r="B31" s="63">
        <v>3</v>
      </c>
      <c r="C31" s="56"/>
      <c r="D31" s="68"/>
      <c r="E31" s="62" t="e">
        <f t="shared" si="2"/>
        <v>#NUM!</v>
      </c>
      <c r="F31" s="4"/>
      <c r="G31" s="3"/>
      <c r="AA31" s="26">
        <v>2</v>
      </c>
      <c r="AB31" s="26">
        <f>AB28+1</f>
        <v>9</v>
      </c>
      <c r="AC31" s="26">
        <f ca="1">OFFSET($AB$37,AB31,0)</f>
        <v>-1.6448536269514715</v>
      </c>
      <c r="AD31" s="26">
        <f ca="1">OFFSET($AB$37,AA31,3)</f>
        <v>100000</v>
      </c>
    </row>
    <row r="32" spans="1:30" x14ac:dyDescent="0.2">
      <c r="B32" s="63">
        <v>4</v>
      </c>
      <c r="C32" s="56"/>
      <c r="D32" s="68"/>
      <c r="E32" s="62" t="e">
        <f t="shared" si="2"/>
        <v>#NUM!</v>
      </c>
      <c r="G32" s="2"/>
      <c r="AA32" s="26"/>
      <c r="AB32" s="26"/>
      <c r="AC32" s="26"/>
      <c r="AD32" s="26"/>
    </row>
    <row r="33" spans="2:31" ht="12.95" customHeight="1" x14ac:dyDescent="0.2">
      <c r="B33" s="63">
        <v>5</v>
      </c>
      <c r="C33" s="56"/>
      <c r="D33" s="68"/>
      <c r="E33" s="62" t="e">
        <f t="shared" si="2"/>
        <v>#NUM!</v>
      </c>
      <c r="AA33" s="26">
        <v>1</v>
      </c>
      <c r="AB33" s="26">
        <f>AB30+1</f>
        <v>10</v>
      </c>
      <c r="AC33" s="26">
        <f ca="1">OFFSET($AB$37,AB33,0)</f>
        <v>-2.3263478740408408</v>
      </c>
      <c r="AD33" s="26">
        <f ca="1">OFFSET($AB$37,AA33,3)</f>
        <v>10</v>
      </c>
    </row>
    <row r="34" spans="2:31" ht="12.95" customHeight="1" x14ac:dyDescent="0.2">
      <c r="B34" s="63">
        <v>6</v>
      </c>
      <c r="C34" s="56"/>
      <c r="D34" s="68"/>
      <c r="E34" s="62" t="e">
        <f t="shared" si="2"/>
        <v>#NUM!</v>
      </c>
      <c r="AA34" s="26">
        <v>2</v>
      </c>
      <c r="AB34" s="26">
        <f>AB31+1</f>
        <v>10</v>
      </c>
      <c r="AC34" s="26">
        <f ca="1">OFFSET($AB$37,AB34,0)</f>
        <v>-2.3263478740408408</v>
      </c>
      <c r="AD34" s="26">
        <f ca="1">OFFSET($AB$37,AA34,3)</f>
        <v>100000</v>
      </c>
    </row>
    <row r="35" spans="2:31" ht="12.95" customHeight="1" x14ac:dyDescent="0.2">
      <c r="B35" s="63">
        <v>7</v>
      </c>
      <c r="C35" s="56"/>
      <c r="D35" s="68"/>
      <c r="E35" s="62" t="e">
        <f t="shared" si="2"/>
        <v>#NUM!</v>
      </c>
    </row>
    <row r="36" spans="2:31" ht="12.95" customHeight="1" x14ac:dyDescent="0.2">
      <c r="B36" s="63">
        <v>8</v>
      </c>
      <c r="C36" s="56"/>
      <c r="D36" s="68"/>
      <c r="E36" s="62" t="e">
        <f t="shared" si="2"/>
        <v>#NUM!</v>
      </c>
    </row>
    <row r="37" spans="2:31" ht="12.95" customHeight="1" x14ac:dyDescent="0.2">
      <c r="B37" s="63">
        <v>9</v>
      </c>
      <c r="C37" s="56"/>
      <c r="D37" s="68"/>
      <c r="E37" s="62" t="e">
        <f t="shared" si="2"/>
        <v>#NUM!</v>
      </c>
      <c r="AA37" s="26"/>
      <c r="AB37" s="26" t="s">
        <v>23</v>
      </c>
      <c r="AC37" s="26"/>
      <c r="AD37" s="26"/>
      <c r="AE37" s="26"/>
    </row>
    <row r="38" spans="2:31" ht="12.95" customHeight="1" x14ac:dyDescent="0.2">
      <c r="B38" s="63">
        <v>10</v>
      </c>
      <c r="C38" s="56"/>
      <c r="D38" s="68"/>
      <c r="E38" s="62" t="e">
        <f t="shared" si="2"/>
        <v>#NUM!</v>
      </c>
      <c r="H38" s="2"/>
      <c r="AA38" s="26">
        <v>1E-3</v>
      </c>
      <c r="AB38" s="26">
        <f t="shared" ref="AB38:AB47" si="3">NORMINV((1-AA38),0,1)</f>
        <v>3.0902323061678132</v>
      </c>
      <c r="AC38" s="26">
        <f t="shared" ref="AC38:AC47" si="4">$B$23</f>
        <v>10</v>
      </c>
      <c r="AD38" s="28">
        <f t="shared" ref="AD38:AD47" si="5">$C$23</f>
        <v>100000</v>
      </c>
      <c r="AE38" s="29">
        <f>$B$23</f>
        <v>10</v>
      </c>
    </row>
    <row r="39" spans="2:31" ht="12.95" customHeight="1" x14ac:dyDescent="0.2">
      <c r="B39" s="63">
        <v>11</v>
      </c>
      <c r="C39" s="56"/>
      <c r="D39" s="68"/>
      <c r="E39" s="62" t="e">
        <f t="shared" si="2"/>
        <v>#NUM!</v>
      </c>
      <c r="H39" s="2"/>
      <c r="AA39" s="26">
        <v>0.01</v>
      </c>
      <c r="AB39" s="26">
        <f t="shared" si="3"/>
        <v>2.3263478740408408</v>
      </c>
      <c r="AC39" s="26">
        <f t="shared" si="4"/>
        <v>10</v>
      </c>
      <c r="AD39" s="28">
        <f t="shared" si="5"/>
        <v>100000</v>
      </c>
      <c r="AE39" s="29">
        <f>$C$23</f>
        <v>100000</v>
      </c>
    </row>
    <row r="40" spans="2:31" ht="12.95" customHeight="1" x14ac:dyDescent="0.2">
      <c r="B40" s="63">
        <v>12</v>
      </c>
      <c r="C40" s="56"/>
      <c r="D40" s="68"/>
      <c r="E40" s="62" t="e">
        <f t="shared" si="2"/>
        <v>#NUM!</v>
      </c>
      <c r="H40" s="3"/>
      <c r="AA40" s="26">
        <v>0.05</v>
      </c>
      <c r="AB40" s="26">
        <f t="shared" si="3"/>
        <v>1.6448536269514715</v>
      </c>
      <c r="AC40" s="26">
        <f t="shared" si="4"/>
        <v>10</v>
      </c>
      <c r="AD40" s="28">
        <f t="shared" si="5"/>
        <v>100000</v>
      </c>
      <c r="AE40" s="26"/>
    </row>
    <row r="41" spans="2:31" ht="12.95" customHeight="1" x14ac:dyDescent="0.2">
      <c r="B41" s="63">
        <v>13</v>
      </c>
      <c r="C41" s="56"/>
      <c r="D41" s="68"/>
      <c r="E41" s="62" t="e">
        <f t="shared" si="2"/>
        <v>#NUM!</v>
      </c>
      <c r="H41" s="3"/>
      <c r="AA41" s="26">
        <v>0.1</v>
      </c>
      <c r="AB41" s="26">
        <f t="shared" si="3"/>
        <v>1.2815515655446006</v>
      </c>
      <c r="AC41" s="26">
        <f t="shared" si="4"/>
        <v>10</v>
      </c>
      <c r="AD41" s="28">
        <f t="shared" si="5"/>
        <v>100000</v>
      </c>
      <c r="AE41" s="26"/>
    </row>
    <row r="42" spans="2:31" ht="12.95" customHeight="1" x14ac:dyDescent="0.2">
      <c r="B42" s="63">
        <v>14</v>
      </c>
      <c r="C42" s="56"/>
      <c r="D42" s="68"/>
      <c r="E42" s="62" t="e">
        <f t="shared" si="2"/>
        <v>#NUM!</v>
      </c>
      <c r="H42" s="3"/>
      <c r="AA42" s="26">
        <v>0.2</v>
      </c>
      <c r="AB42" s="26">
        <f t="shared" si="3"/>
        <v>0.84162123357291474</v>
      </c>
      <c r="AC42" s="26">
        <f t="shared" si="4"/>
        <v>10</v>
      </c>
      <c r="AD42" s="28">
        <f t="shared" si="5"/>
        <v>100000</v>
      </c>
      <c r="AE42" s="26"/>
    </row>
    <row r="43" spans="2:31" ht="12.95" customHeight="1" x14ac:dyDescent="0.2">
      <c r="B43" s="63">
        <v>15</v>
      </c>
      <c r="C43" s="56"/>
      <c r="D43" s="68"/>
      <c r="E43" s="62" t="e">
        <f t="shared" si="2"/>
        <v>#NUM!</v>
      </c>
      <c r="H43" s="2"/>
      <c r="AA43" s="26">
        <v>0.5</v>
      </c>
      <c r="AB43" s="26">
        <f t="shared" si="3"/>
        <v>0</v>
      </c>
      <c r="AC43" s="26">
        <f t="shared" si="4"/>
        <v>10</v>
      </c>
      <c r="AD43" s="28">
        <f t="shared" si="5"/>
        <v>100000</v>
      </c>
      <c r="AE43" s="26"/>
    </row>
    <row r="44" spans="2:31" ht="12.95" customHeight="1" x14ac:dyDescent="0.2">
      <c r="B44" s="63">
        <v>16</v>
      </c>
      <c r="C44" s="56"/>
      <c r="D44" s="68"/>
      <c r="E44" s="62" t="e">
        <f t="shared" si="2"/>
        <v>#NUM!</v>
      </c>
      <c r="H44" s="2"/>
      <c r="AA44" s="26">
        <v>0.8</v>
      </c>
      <c r="AB44" s="26">
        <f t="shared" si="3"/>
        <v>-0.84162123357291474</v>
      </c>
      <c r="AC44" s="26">
        <f t="shared" si="4"/>
        <v>10</v>
      </c>
      <c r="AD44" s="28">
        <f t="shared" si="5"/>
        <v>100000</v>
      </c>
      <c r="AE44" s="26"/>
    </row>
    <row r="45" spans="2:31" ht="12.95" customHeight="1" x14ac:dyDescent="0.2">
      <c r="B45" s="63">
        <v>17</v>
      </c>
      <c r="C45" s="56"/>
      <c r="D45" s="68"/>
      <c r="E45" s="62" t="e">
        <f t="shared" si="2"/>
        <v>#NUM!</v>
      </c>
      <c r="H45" s="2"/>
      <c r="AA45" s="26">
        <v>0.9</v>
      </c>
      <c r="AB45" s="26">
        <f t="shared" si="3"/>
        <v>-1.2815515655446006</v>
      </c>
      <c r="AC45" s="26">
        <f t="shared" si="4"/>
        <v>10</v>
      </c>
      <c r="AD45" s="28">
        <f t="shared" si="5"/>
        <v>100000</v>
      </c>
      <c r="AE45" s="26"/>
    </row>
    <row r="46" spans="2:31" ht="12.95" customHeight="1" x14ac:dyDescent="0.2">
      <c r="B46" s="63">
        <v>18</v>
      </c>
      <c r="C46" s="56"/>
      <c r="D46" s="68"/>
      <c r="E46" s="62" t="e">
        <f t="shared" si="2"/>
        <v>#NUM!</v>
      </c>
      <c r="H46" s="2"/>
      <c r="AA46" s="26">
        <v>0.95</v>
      </c>
      <c r="AB46" s="26">
        <f t="shared" si="3"/>
        <v>-1.6448536269514715</v>
      </c>
      <c r="AC46" s="26">
        <f t="shared" si="4"/>
        <v>10</v>
      </c>
      <c r="AD46" s="28">
        <f t="shared" si="5"/>
        <v>100000</v>
      </c>
      <c r="AE46" s="26"/>
    </row>
    <row r="47" spans="2:31" ht="12.95" customHeight="1" x14ac:dyDescent="0.2">
      <c r="B47" s="63">
        <v>19</v>
      </c>
      <c r="C47" s="56"/>
      <c r="D47" s="68"/>
      <c r="E47" s="62" t="e">
        <f t="shared" si="2"/>
        <v>#NUM!</v>
      </c>
      <c r="H47" s="2"/>
      <c r="AA47" s="26">
        <v>0.99</v>
      </c>
      <c r="AB47" s="26">
        <f t="shared" si="3"/>
        <v>-2.3263478740408408</v>
      </c>
      <c r="AC47" s="26">
        <f t="shared" si="4"/>
        <v>10</v>
      </c>
      <c r="AD47" s="28">
        <f t="shared" si="5"/>
        <v>100000</v>
      </c>
      <c r="AE47" s="26"/>
    </row>
    <row r="48" spans="2:31" ht="12.95" customHeight="1" x14ac:dyDescent="0.2">
      <c r="B48" s="63">
        <v>20</v>
      </c>
      <c r="C48" s="56"/>
      <c r="D48" s="68"/>
      <c r="E48" s="62" t="e">
        <f t="shared" si="2"/>
        <v>#NUM!</v>
      </c>
      <c r="H48" s="2"/>
    </row>
    <row r="49" spans="2:8" ht="12.95" customHeight="1" x14ac:dyDescent="0.2">
      <c r="B49" s="63">
        <v>21</v>
      </c>
      <c r="C49" s="56"/>
      <c r="D49" s="68"/>
      <c r="E49" s="62" t="e">
        <f t="shared" si="2"/>
        <v>#NUM!</v>
      </c>
      <c r="H49" s="2"/>
    </row>
    <row r="50" spans="2:8" ht="12.95" customHeight="1" x14ac:dyDescent="0.2">
      <c r="B50" s="63">
        <v>22</v>
      </c>
      <c r="C50" s="56"/>
      <c r="D50" s="68"/>
      <c r="E50" s="62" t="e">
        <f t="shared" si="2"/>
        <v>#NUM!</v>
      </c>
      <c r="H50" s="2"/>
    </row>
    <row r="51" spans="2:8" ht="12.95" customHeight="1" x14ac:dyDescent="0.2">
      <c r="B51" s="63">
        <v>23</v>
      </c>
      <c r="C51" s="56"/>
      <c r="D51" s="68"/>
      <c r="E51" s="62" t="e">
        <f t="shared" si="2"/>
        <v>#NUM!</v>
      </c>
      <c r="H51" s="2"/>
    </row>
    <row r="52" spans="2:8" ht="12.95" customHeight="1" x14ac:dyDescent="0.2">
      <c r="B52" s="63">
        <v>24</v>
      </c>
      <c r="C52" s="56"/>
      <c r="D52" s="68"/>
      <c r="E52" s="62" t="e">
        <f t="shared" si="2"/>
        <v>#NUM!</v>
      </c>
      <c r="H52" s="2"/>
    </row>
    <row r="53" spans="2:8" ht="12.95" customHeight="1" x14ac:dyDescent="0.2">
      <c r="B53" s="63">
        <v>25</v>
      </c>
      <c r="C53" s="56"/>
      <c r="D53" s="68"/>
      <c r="E53" s="62" t="e">
        <f t="shared" si="2"/>
        <v>#NUM!</v>
      </c>
      <c r="H53" s="2"/>
    </row>
    <row r="54" spans="2:8" ht="12.95" customHeight="1" x14ac:dyDescent="0.2">
      <c r="B54" s="63">
        <v>26</v>
      </c>
      <c r="C54" s="56"/>
      <c r="D54" s="68"/>
      <c r="E54" s="62" t="e">
        <f t="shared" si="2"/>
        <v>#NUM!</v>
      </c>
      <c r="H54" s="2"/>
    </row>
    <row r="55" spans="2:8" ht="12.95" customHeight="1" x14ac:dyDescent="0.2">
      <c r="B55" s="63">
        <v>27</v>
      </c>
      <c r="C55" s="56"/>
      <c r="D55" s="68"/>
      <c r="E55" s="62" t="e">
        <f t="shared" si="2"/>
        <v>#NUM!</v>
      </c>
      <c r="H55" s="2"/>
    </row>
    <row r="56" spans="2:8" ht="12.95" customHeight="1" x14ac:dyDescent="0.2">
      <c r="B56" s="63">
        <v>28</v>
      </c>
      <c r="C56" s="56"/>
      <c r="D56" s="68"/>
      <c r="E56" s="62" t="e">
        <f t="shared" si="2"/>
        <v>#NUM!</v>
      </c>
      <c r="H56" s="2"/>
    </row>
    <row r="57" spans="2:8" ht="12.95" customHeight="1" x14ac:dyDescent="0.2">
      <c r="B57" s="63">
        <v>29</v>
      </c>
      <c r="C57" s="56"/>
      <c r="D57" s="68"/>
      <c r="E57" s="62" t="e">
        <f t="shared" si="2"/>
        <v>#NUM!</v>
      </c>
      <c r="H57" s="2"/>
    </row>
    <row r="58" spans="2:8" ht="12.95" customHeight="1" x14ac:dyDescent="0.2">
      <c r="B58" s="63">
        <v>30</v>
      </c>
      <c r="C58" s="56"/>
      <c r="D58" s="68"/>
      <c r="E58" s="62" t="e">
        <f t="shared" si="2"/>
        <v>#NUM!</v>
      </c>
      <c r="H58" s="2"/>
    </row>
    <row r="59" spans="2:8" ht="12.95" customHeight="1" x14ac:dyDescent="0.2">
      <c r="B59" s="63">
        <v>31</v>
      </c>
      <c r="C59" s="56"/>
      <c r="D59" s="68"/>
      <c r="E59" s="62" t="e">
        <f t="shared" si="2"/>
        <v>#NUM!</v>
      </c>
      <c r="H59" s="2"/>
    </row>
    <row r="60" spans="2:8" ht="12.95" customHeight="1" x14ac:dyDescent="0.2">
      <c r="B60" s="63">
        <v>32</v>
      </c>
      <c r="C60" s="56"/>
      <c r="D60" s="68"/>
      <c r="E60" s="62" t="e">
        <f t="shared" si="2"/>
        <v>#NUM!</v>
      </c>
      <c r="H60" s="2"/>
    </row>
    <row r="61" spans="2:8" ht="12.95" customHeight="1" x14ac:dyDescent="0.2">
      <c r="B61" s="63">
        <v>33</v>
      </c>
      <c r="C61" s="56"/>
      <c r="D61" s="68"/>
      <c r="E61" s="62" t="e">
        <f t="shared" si="2"/>
        <v>#NUM!</v>
      </c>
      <c r="H61" s="2"/>
    </row>
    <row r="62" spans="2:8" ht="12.95" customHeight="1" x14ac:dyDescent="0.2">
      <c r="B62" s="63">
        <v>34</v>
      </c>
      <c r="C62" s="56"/>
      <c r="D62" s="68"/>
      <c r="E62" s="62" t="e">
        <f t="shared" si="2"/>
        <v>#NUM!</v>
      </c>
      <c r="H62" s="2"/>
    </row>
    <row r="63" spans="2:8" ht="12.95" customHeight="1" x14ac:dyDescent="0.2">
      <c r="B63" s="63">
        <v>35</v>
      </c>
      <c r="C63" s="56"/>
      <c r="D63" s="68"/>
      <c r="E63" s="62" t="e">
        <f t="shared" si="2"/>
        <v>#NUM!</v>
      </c>
      <c r="H63" s="2"/>
    </row>
    <row r="64" spans="2:8" ht="12.95" customHeight="1" x14ac:dyDescent="0.2">
      <c r="B64" s="63">
        <v>36</v>
      </c>
      <c r="C64" s="56"/>
      <c r="D64" s="68"/>
      <c r="E64" s="62" t="e">
        <f t="shared" si="2"/>
        <v>#NUM!</v>
      </c>
      <c r="H64" s="2"/>
    </row>
    <row r="65" spans="2:8" ht="12.95" customHeight="1" x14ac:dyDescent="0.2">
      <c r="B65" s="63">
        <v>37</v>
      </c>
      <c r="C65" s="56"/>
      <c r="D65" s="68"/>
      <c r="E65" s="62" t="e">
        <f t="shared" si="2"/>
        <v>#NUM!</v>
      </c>
      <c r="H65" s="2"/>
    </row>
    <row r="66" spans="2:8" ht="12.95" customHeight="1" x14ac:dyDescent="0.2">
      <c r="B66" s="63">
        <v>38</v>
      </c>
      <c r="C66" s="56"/>
      <c r="D66" s="68"/>
      <c r="E66" s="62" t="e">
        <f t="shared" si="2"/>
        <v>#NUM!</v>
      </c>
      <c r="H66" s="2"/>
    </row>
    <row r="67" spans="2:8" ht="12.95" customHeight="1" x14ac:dyDescent="0.2">
      <c r="B67" s="63">
        <v>39</v>
      </c>
      <c r="C67" s="56"/>
      <c r="D67" s="68"/>
      <c r="E67" s="62" t="e">
        <f t="shared" si="2"/>
        <v>#NUM!</v>
      </c>
      <c r="H67" s="2"/>
    </row>
    <row r="68" spans="2:8" ht="12.95" customHeight="1" x14ac:dyDescent="0.2">
      <c r="B68" s="63">
        <v>40</v>
      </c>
      <c r="C68" s="56"/>
      <c r="D68" s="68"/>
      <c r="E68" s="62" t="e">
        <f t="shared" si="2"/>
        <v>#NUM!</v>
      </c>
      <c r="H68" s="2"/>
    </row>
    <row r="69" spans="2:8" ht="12.95" customHeight="1" x14ac:dyDescent="0.2">
      <c r="B69" s="63">
        <v>41</v>
      </c>
      <c r="C69" s="56"/>
      <c r="D69" s="68"/>
      <c r="E69" s="62" t="e">
        <f t="shared" si="2"/>
        <v>#NUM!</v>
      </c>
      <c r="H69" s="2"/>
    </row>
    <row r="70" spans="2:8" ht="12.95" customHeight="1" x14ac:dyDescent="0.2">
      <c r="B70" s="63">
        <v>42</v>
      </c>
      <c r="C70" s="56"/>
      <c r="D70" s="68"/>
      <c r="E70" s="62" t="e">
        <f t="shared" si="2"/>
        <v>#NUM!</v>
      </c>
      <c r="H70" s="2"/>
    </row>
    <row r="71" spans="2:8" ht="12.95" customHeight="1" x14ac:dyDescent="0.2">
      <c r="B71" s="63">
        <v>43</v>
      </c>
      <c r="C71" s="56"/>
      <c r="D71" s="68"/>
      <c r="E71" s="62" t="e">
        <f t="shared" si="2"/>
        <v>#NUM!</v>
      </c>
      <c r="H71" s="2"/>
    </row>
    <row r="72" spans="2:8" ht="12.95" customHeight="1" x14ac:dyDescent="0.2">
      <c r="B72" s="63">
        <v>44</v>
      </c>
      <c r="C72" s="56"/>
      <c r="D72" s="68"/>
      <c r="E72" s="62" t="e">
        <f t="shared" si="2"/>
        <v>#NUM!</v>
      </c>
      <c r="H72" s="2"/>
    </row>
    <row r="73" spans="2:8" ht="12.95" customHeight="1" x14ac:dyDescent="0.2">
      <c r="B73" s="63">
        <v>45</v>
      </c>
      <c r="C73" s="56"/>
      <c r="D73" s="68"/>
      <c r="E73" s="62" t="e">
        <f t="shared" si="2"/>
        <v>#NUM!</v>
      </c>
      <c r="H73" s="2"/>
    </row>
    <row r="74" spans="2:8" ht="12.95" customHeight="1" x14ac:dyDescent="0.2">
      <c r="B74" s="63">
        <v>46</v>
      </c>
      <c r="C74" s="56"/>
      <c r="D74" s="68"/>
      <c r="E74" s="62" t="e">
        <f t="shared" si="2"/>
        <v>#NUM!</v>
      </c>
      <c r="H74" s="2"/>
    </row>
    <row r="75" spans="2:8" ht="12.95" customHeight="1" x14ac:dyDescent="0.2">
      <c r="B75" s="63">
        <v>47</v>
      </c>
      <c r="C75" s="56"/>
      <c r="D75" s="68"/>
      <c r="E75" s="62" t="e">
        <f t="shared" si="2"/>
        <v>#NUM!</v>
      </c>
      <c r="H75" s="2"/>
    </row>
    <row r="76" spans="2:8" ht="12.95" customHeight="1" x14ac:dyDescent="0.2">
      <c r="B76" s="63">
        <v>48</v>
      </c>
      <c r="C76" s="56"/>
      <c r="D76" s="68"/>
      <c r="E76" s="62" t="e">
        <f t="shared" si="2"/>
        <v>#NUM!</v>
      </c>
      <c r="H76" s="2"/>
    </row>
    <row r="77" spans="2:8" ht="12.95" customHeight="1" x14ac:dyDescent="0.2">
      <c r="B77" s="63">
        <v>49</v>
      </c>
      <c r="C77" s="56"/>
      <c r="D77" s="68"/>
      <c r="E77" s="62" t="e">
        <f t="shared" si="2"/>
        <v>#NUM!</v>
      </c>
      <c r="H77" s="2"/>
    </row>
    <row r="78" spans="2:8" ht="12.95" customHeight="1" x14ac:dyDescent="0.2">
      <c r="B78" s="63">
        <v>50</v>
      </c>
      <c r="C78" s="56"/>
      <c r="D78" s="68"/>
      <c r="E78" s="62" t="e">
        <f t="shared" si="2"/>
        <v>#NUM!</v>
      </c>
      <c r="H78" s="2"/>
    </row>
    <row r="79" spans="2:8" ht="12.95" customHeight="1" x14ac:dyDescent="0.2">
      <c r="B79" s="63">
        <v>51</v>
      </c>
      <c r="C79" s="56"/>
      <c r="D79" s="68"/>
      <c r="E79" s="62" t="e">
        <f t="shared" si="2"/>
        <v>#NUM!</v>
      </c>
      <c r="H79" s="2"/>
    </row>
    <row r="80" spans="2:8" ht="12.95" customHeight="1" x14ac:dyDescent="0.2">
      <c r="B80" s="63">
        <v>52</v>
      </c>
      <c r="C80" s="56"/>
      <c r="D80" s="68"/>
      <c r="E80" s="62" t="e">
        <f t="shared" si="2"/>
        <v>#NUM!</v>
      </c>
      <c r="H80" s="2"/>
    </row>
    <row r="81" spans="2:8" ht="12.95" customHeight="1" x14ac:dyDescent="0.2">
      <c r="B81" s="63">
        <v>53</v>
      </c>
      <c r="C81" s="56"/>
      <c r="D81" s="68"/>
      <c r="E81" s="62" t="e">
        <f t="shared" si="2"/>
        <v>#NUM!</v>
      </c>
      <c r="H81" s="2"/>
    </row>
    <row r="82" spans="2:8" ht="12.95" customHeight="1" x14ac:dyDescent="0.2">
      <c r="B82" s="63">
        <v>54</v>
      </c>
      <c r="C82" s="56"/>
      <c r="D82" s="68"/>
      <c r="E82" s="62" t="e">
        <f t="shared" si="2"/>
        <v>#NUM!</v>
      </c>
      <c r="H82" s="2"/>
    </row>
    <row r="83" spans="2:8" ht="12.95" customHeight="1" x14ac:dyDescent="0.2">
      <c r="B83" s="63">
        <v>55</v>
      </c>
      <c r="C83" s="56"/>
      <c r="D83" s="68"/>
      <c r="E83" s="62" t="e">
        <f t="shared" si="2"/>
        <v>#NUM!</v>
      </c>
      <c r="H83" s="2"/>
    </row>
    <row r="84" spans="2:8" ht="12.95" customHeight="1" x14ac:dyDescent="0.2">
      <c r="B84" s="63">
        <v>56</v>
      </c>
      <c r="C84" s="56"/>
      <c r="D84" s="68"/>
      <c r="E84" s="62" t="e">
        <f t="shared" si="2"/>
        <v>#NUM!</v>
      </c>
      <c r="H84" s="2"/>
    </row>
    <row r="85" spans="2:8" ht="12.95" customHeight="1" x14ac:dyDescent="0.2">
      <c r="B85" s="63">
        <v>57</v>
      </c>
      <c r="C85" s="56"/>
      <c r="D85" s="68"/>
      <c r="E85" s="62" t="e">
        <f t="shared" si="2"/>
        <v>#NUM!</v>
      </c>
      <c r="H85" s="2"/>
    </row>
    <row r="86" spans="2:8" ht="12.95" customHeight="1" x14ac:dyDescent="0.2">
      <c r="B86" s="63">
        <v>58</v>
      </c>
      <c r="C86" s="56"/>
      <c r="D86" s="68"/>
      <c r="E86" s="62" t="e">
        <f t="shared" si="2"/>
        <v>#NUM!</v>
      </c>
      <c r="H86" s="2"/>
    </row>
    <row r="87" spans="2:8" ht="12.95" customHeight="1" x14ac:dyDescent="0.2">
      <c r="B87" s="63">
        <v>59</v>
      </c>
      <c r="C87" s="56"/>
      <c r="D87" s="68"/>
      <c r="E87" s="62" t="e">
        <f t="shared" si="2"/>
        <v>#NUM!</v>
      </c>
      <c r="H87" s="2"/>
    </row>
    <row r="88" spans="2:8" ht="12.95" customHeight="1" x14ac:dyDescent="0.2">
      <c r="B88" s="63">
        <v>60</v>
      </c>
      <c r="C88" s="56"/>
      <c r="D88" s="68"/>
      <c r="E88" s="62" t="e">
        <f t="shared" si="2"/>
        <v>#NUM!</v>
      </c>
      <c r="H88" s="2"/>
    </row>
    <row r="89" spans="2:8" ht="12.95" customHeight="1" x14ac:dyDescent="0.2">
      <c r="B89" s="63">
        <v>61</v>
      </c>
      <c r="C89" s="56"/>
      <c r="D89" s="68"/>
      <c r="E89" s="62" t="e">
        <f t="shared" si="2"/>
        <v>#NUM!</v>
      </c>
      <c r="H89" s="2"/>
    </row>
    <row r="90" spans="2:8" ht="12.95" customHeight="1" x14ac:dyDescent="0.2">
      <c r="B90" s="63">
        <v>62</v>
      </c>
      <c r="C90" s="56"/>
      <c r="D90" s="68"/>
      <c r="E90" s="62" t="e">
        <f t="shared" si="2"/>
        <v>#NUM!</v>
      </c>
      <c r="H90" s="2"/>
    </row>
    <row r="91" spans="2:8" ht="12.95" customHeight="1" x14ac:dyDescent="0.2">
      <c r="B91" s="63">
        <v>63</v>
      </c>
      <c r="C91" s="56"/>
      <c r="D91" s="68"/>
      <c r="E91" s="62" t="e">
        <f t="shared" si="2"/>
        <v>#NUM!</v>
      </c>
      <c r="H91" s="2"/>
    </row>
    <row r="92" spans="2:8" ht="12.95" customHeight="1" x14ac:dyDescent="0.2">
      <c r="B92" s="63">
        <v>64</v>
      </c>
      <c r="C92" s="56"/>
      <c r="D92" s="68"/>
      <c r="E92" s="62" t="e">
        <f t="shared" si="2"/>
        <v>#NUM!</v>
      </c>
      <c r="H92" s="2"/>
    </row>
    <row r="93" spans="2:8" ht="12.95" customHeight="1" x14ac:dyDescent="0.2">
      <c r="B93" s="63">
        <v>65</v>
      </c>
      <c r="C93" s="56"/>
      <c r="D93" s="68"/>
      <c r="E93" s="62" t="e">
        <f t="shared" si="2"/>
        <v>#NUM!</v>
      </c>
      <c r="H93" s="2"/>
    </row>
    <row r="94" spans="2:8" ht="12.95" customHeight="1" x14ac:dyDescent="0.2">
      <c r="B94" s="63">
        <v>66</v>
      </c>
      <c r="C94" s="56"/>
      <c r="D94" s="68"/>
      <c r="E94" s="62" t="e">
        <f t="shared" ref="E94:E157" si="6">NORMINV((1-(D94/100)),0,1)</f>
        <v>#NUM!</v>
      </c>
      <c r="H94" s="2"/>
    </row>
    <row r="95" spans="2:8" ht="12.95" customHeight="1" x14ac:dyDescent="0.2">
      <c r="B95" s="63">
        <v>67</v>
      </c>
      <c r="C95" s="56"/>
      <c r="D95" s="68"/>
      <c r="E95" s="62" t="e">
        <f t="shared" si="6"/>
        <v>#NUM!</v>
      </c>
      <c r="H95" s="2"/>
    </row>
    <row r="96" spans="2:8" ht="12.95" customHeight="1" x14ac:dyDescent="0.2">
      <c r="B96" s="63">
        <v>68</v>
      </c>
      <c r="C96" s="56"/>
      <c r="D96" s="68"/>
      <c r="E96" s="62" t="e">
        <f t="shared" si="6"/>
        <v>#NUM!</v>
      </c>
      <c r="H96" s="2"/>
    </row>
    <row r="97" spans="2:8" ht="12.95" customHeight="1" x14ac:dyDescent="0.2">
      <c r="B97" s="63">
        <v>69</v>
      </c>
      <c r="C97" s="56"/>
      <c r="D97" s="68"/>
      <c r="E97" s="62" t="e">
        <f t="shared" si="6"/>
        <v>#NUM!</v>
      </c>
      <c r="H97" s="2"/>
    </row>
    <row r="98" spans="2:8" ht="12.95" customHeight="1" x14ac:dyDescent="0.2">
      <c r="B98" s="63">
        <v>70</v>
      </c>
      <c r="C98" s="56"/>
      <c r="D98" s="68"/>
      <c r="E98" s="62" t="e">
        <f t="shared" si="6"/>
        <v>#NUM!</v>
      </c>
      <c r="H98" s="2"/>
    </row>
    <row r="99" spans="2:8" ht="12.95" customHeight="1" x14ac:dyDescent="0.2">
      <c r="B99" s="63">
        <v>71</v>
      </c>
      <c r="C99" s="56"/>
      <c r="D99" s="68"/>
      <c r="E99" s="62" t="e">
        <f t="shared" si="6"/>
        <v>#NUM!</v>
      </c>
      <c r="H99" s="2"/>
    </row>
    <row r="100" spans="2:8" ht="12.95" customHeight="1" x14ac:dyDescent="0.2">
      <c r="B100" s="63">
        <v>72</v>
      </c>
      <c r="C100" s="56"/>
      <c r="D100" s="68"/>
      <c r="E100" s="62" t="e">
        <f t="shared" si="6"/>
        <v>#NUM!</v>
      </c>
      <c r="H100" s="2"/>
    </row>
    <row r="101" spans="2:8" ht="12.95" customHeight="1" x14ac:dyDescent="0.2">
      <c r="B101" s="63">
        <v>73</v>
      </c>
      <c r="C101" s="56"/>
      <c r="D101" s="68"/>
      <c r="E101" s="62" t="e">
        <f t="shared" si="6"/>
        <v>#NUM!</v>
      </c>
      <c r="H101" s="2"/>
    </row>
    <row r="102" spans="2:8" ht="12.95" customHeight="1" x14ac:dyDescent="0.2">
      <c r="B102" s="63">
        <v>74</v>
      </c>
      <c r="C102" s="56"/>
      <c r="D102" s="68"/>
      <c r="E102" s="62" t="e">
        <f t="shared" si="6"/>
        <v>#NUM!</v>
      </c>
      <c r="H102" s="2"/>
    </row>
    <row r="103" spans="2:8" ht="12.95" customHeight="1" x14ac:dyDescent="0.2">
      <c r="B103" s="63">
        <v>75</v>
      </c>
      <c r="C103" s="56"/>
      <c r="D103" s="68"/>
      <c r="E103" s="62" t="e">
        <f t="shared" si="6"/>
        <v>#NUM!</v>
      </c>
      <c r="H103" s="2"/>
    </row>
    <row r="104" spans="2:8" ht="12.95" customHeight="1" x14ac:dyDescent="0.2">
      <c r="B104" s="63">
        <v>76</v>
      </c>
      <c r="C104" s="56"/>
      <c r="D104" s="68"/>
      <c r="E104" s="62" t="e">
        <f t="shared" si="6"/>
        <v>#NUM!</v>
      </c>
      <c r="H104" s="2"/>
    </row>
    <row r="105" spans="2:8" ht="12.95" customHeight="1" x14ac:dyDescent="0.2">
      <c r="B105" s="63">
        <v>77</v>
      </c>
      <c r="C105" s="56"/>
      <c r="D105" s="68"/>
      <c r="E105" s="62" t="e">
        <f t="shared" si="6"/>
        <v>#NUM!</v>
      </c>
      <c r="H105" s="2"/>
    </row>
    <row r="106" spans="2:8" ht="12.95" customHeight="1" x14ac:dyDescent="0.2">
      <c r="B106" s="63">
        <v>78</v>
      </c>
      <c r="C106" s="56"/>
      <c r="D106" s="68"/>
      <c r="E106" s="62" t="e">
        <f t="shared" si="6"/>
        <v>#NUM!</v>
      </c>
      <c r="H106" s="2"/>
    </row>
    <row r="107" spans="2:8" ht="12.95" customHeight="1" x14ac:dyDescent="0.2">
      <c r="B107" s="63">
        <v>79</v>
      </c>
      <c r="C107" s="56"/>
      <c r="D107" s="68"/>
      <c r="E107" s="62" t="e">
        <f t="shared" si="6"/>
        <v>#NUM!</v>
      </c>
      <c r="H107" s="2"/>
    </row>
    <row r="108" spans="2:8" ht="12.95" customHeight="1" x14ac:dyDescent="0.2">
      <c r="B108" s="63">
        <v>80</v>
      </c>
      <c r="C108" s="56"/>
      <c r="D108" s="68"/>
      <c r="E108" s="62" t="e">
        <f t="shared" si="6"/>
        <v>#NUM!</v>
      </c>
      <c r="H108" s="2"/>
    </row>
    <row r="109" spans="2:8" ht="12.95" customHeight="1" x14ac:dyDescent="0.2">
      <c r="B109" s="63">
        <v>81</v>
      </c>
      <c r="C109" s="56"/>
      <c r="D109" s="68"/>
      <c r="E109" s="62" t="e">
        <f t="shared" si="6"/>
        <v>#NUM!</v>
      </c>
      <c r="H109" s="2"/>
    </row>
    <row r="110" spans="2:8" ht="12.95" customHeight="1" x14ac:dyDescent="0.2">
      <c r="B110" s="63">
        <v>82</v>
      </c>
      <c r="C110" s="56"/>
      <c r="D110" s="68"/>
      <c r="E110" s="62" t="e">
        <f t="shared" si="6"/>
        <v>#NUM!</v>
      </c>
      <c r="H110" s="2"/>
    </row>
    <row r="111" spans="2:8" ht="12.95" customHeight="1" x14ac:dyDescent="0.2">
      <c r="B111" s="63">
        <v>83</v>
      </c>
      <c r="C111" s="56"/>
      <c r="D111" s="68"/>
      <c r="E111" s="62" t="e">
        <f t="shared" si="6"/>
        <v>#NUM!</v>
      </c>
      <c r="H111" s="2"/>
    </row>
    <row r="112" spans="2:8" ht="12.95" customHeight="1" x14ac:dyDescent="0.2">
      <c r="B112" s="63">
        <v>84</v>
      </c>
      <c r="C112" s="56"/>
      <c r="D112" s="68"/>
      <c r="E112" s="62" t="e">
        <f t="shared" si="6"/>
        <v>#NUM!</v>
      </c>
      <c r="H112" s="2"/>
    </row>
    <row r="113" spans="2:8" ht="12.95" customHeight="1" x14ac:dyDescent="0.2">
      <c r="B113" s="63">
        <v>85</v>
      </c>
      <c r="C113" s="56"/>
      <c r="D113" s="68"/>
      <c r="E113" s="62" t="e">
        <f t="shared" si="6"/>
        <v>#NUM!</v>
      </c>
      <c r="H113" s="2"/>
    </row>
    <row r="114" spans="2:8" ht="12.95" customHeight="1" x14ac:dyDescent="0.2">
      <c r="B114" s="63">
        <v>86</v>
      </c>
      <c r="C114" s="56"/>
      <c r="D114" s="68"/>
      <c r="E114" s="62" t="e">
        <f t="shared" si="6"/>
        <v>#NUM!</v>
      </c>
      <c r="H114" s="2"/>
    </row>
    <row r="115" spans="2:8" ht="12.95" customHeight="1" x14ac:dyDescent="0.2">
      <c r="B115" s="63">
        <v>87</v>
      </c>
      <c r="C115" s="56"/>
      <c r="D115" s="68"/>
      <c r="E115" s="62" t="e">
        <f t="shared" si="6"/>
        <v>#NUM!</v>
      </c>
      <c r="H115" s="2"/>
    </row>
    <row r="116" spans="2:8" ht="12.95" customHeight="1" x14ac:dyDescent="0.2">
      <c r="B116" s="63">
        <v>88</v>
      </c>
      <c r="C116" s="56"/>
      <c r="D116" s="68"/>
      <c r="E116" s="62" t="e">
        <f t="shared" si="6"/>
        <v>#NUM!</v>
      </c>
      <c r="H116" s="2"/>
    </row>
    <row r="117" spans="2:8" ht="12.95" customHeight="1" x14ac:dyDescent="0.2">
      <c r="B117" s="63">
        <v>89</v>
      </c>
      <c r="C117" s="56"/>
      <c r="D117" s="68"/>
      <c r="E117" s="62" t="e">
        <f t="shared" si="6"/>
        <v>#NUM!</v>
      </c>
      <c r="H117" s="2"/>
    </row>
    <row r="118" spans="2:8" ht="12.95" customHeight="1" x14ac:dyDescent="0.2">
      <c r="B118" s="63">
        <v>90</v>
      </c>
      <c r="C118" s="56"/>
      <c r="D118" s="68"/>
      <c r="E118" s="62" t="e">
        <f t="shared" si="6"/>
        <v>#NUM!</v>
      </c>
      <c r="H118" s="2"/>
    </row>
    <row r="119" spans="2:8" ht="12.95" customHeight="1" x14ac:dyDescent="0.2">
      <c r="B119" s="63">
        <v>91</v>
      </c>
      <c r="C119" s="56"/>
      <c r="D119" s="68"/>
      <c r="E119" s="62" t="e">
        <f t="shared" si="6"/>
        <v>#NUM!</v>
      </c>
      <c r="H119" s="2"/>
    </row>
    <row r="120" spans="2:8" ht="12.95" customHeight="1" x14ac:dyDescent="0.2">
      <c r="B120" s="63">
        <v>92</v>
      </c>
      <c r="C120" s="56"/>
      <c r="D120" s="68"/>
      <c r="E120" s="62" t="e">
        <f t="shared" si="6"/>
        <v>#NUM!</v>
      </c>
      <c r="H120" s="2"/>
    </row>
    <row r="121" spans="2:8" ht="12.95" customHeight="1" x14ac:dyDescent="0.2">
      <c r="B121" s="63">
        <v>93</v>
      </c>
      <c r="C121" s="56"/>
      <c r="D121" s="68"/>
      <c r="E121" s="62" t="e">
        <f t="shared" si="6"/>
        <v>#NUM!</v>
      </c>
      <c r="H121" s="2"/>
    </row>
    <row r="122" spans="2:8" ht="12.95" customHeight="1" x14ac:dyDescent="0.2">
      <c r="B122" s="63">
        <v>94</v>
      </c>
      <c r="C122" s="56"/>
      <c r="D122" s="68"/>
      <c r="E122" s="62" t="e">
        <f t="shared" si="6"/>
        <v>#NUM!</v>
      </c>
      <c r="H122" s="2"/>
    </row>
    <row r="123" spans="2:8" ht="12.95" customHeight="1" x14ac:dyDescent="0.2">
      <c r="B123" s="63">
        <v>95</v>
      </c>
      <c r="C123" s="56"/>
      <c r="D123" s="68"/>
      <c r="E123" s="62" t="e">
        <f t="shared" si="6"/>
        <v>#NUM!</v>
      </c>
      <c r="H123" s="2"/>
    </row>
    <row r="124" spans="2:8" ht="12.95" customHeight="1" x14ac:dyDescent="0.2">
      <c r="B124" s="63">
        <v>96</v>
      </c>
      <c r="C124" s="56"/>
      <c r="D124" s="68"/>
      <c r="E124" s="62" t="e">
        <f t="shared" si="6"/>
        <v>#NUM!</v>
      </c>
      <c r="H124" s="2"/>
    </row>
    <row r="125" spans="2:8" ht="12.95" customHeight="1" x14ac:dyDescent="0.2">
      <c r="B125" s="63">
        <v>97</v>
      </c>
      <c r="C125" s="56"/>
      <c r="D125" s="68"/>
      <c r="E125" s="62" t="e">
        <f t="shared" si="6"/>
        <v>#NUM!</v>
      </c>
      <c r="H125" s="2"/>
    </row>
    <row r="126" spans="2:8" ht="12.95" customHeight="1" x14ac:dyDescent="0.2">
      <c r="B126" s="63">
        <v>98</v>
      </c>
      <c r="C126" s="56"/>
      <c r="D126" s="68"/>
      <c r="E126" s="62" t="e">
        <f t="shared" si="6"/>
        <v>#NUM!</v>
      </c>
      <c r="H126" s="2"/>
    </row>
    <row r="127" spans="2:8" ht="12.95" customHeight="1" x14ac:dyDescent="0.2">
      <c r="B127" s="63">
        <v>99</v>
      </c>
      <c r="C127" s="56"/>
      <c r="D127" s="68"/>
      <c r="E127" s="62" t="e">
        <f t="shared" si="6"/>
        <v>#NUM!</v>
      </c>
      <c r="H127" s="2"/>
    </row>
    <row r="128" spans="2:8" ht="12.95" customHeight="1" x14ac:dyDescent="0.2">
      <c r="B128" s="63">
        <v>100</v>
      </c>
      <c r="C128" s="56"/>
      <c r="D128" s="68"/>
      <c r="E128" s="62" t="e">
        <f t="shared" si="6"/>
        <v>#NUM!</v>
      </c>
      <c r="H128" s="2"/>
    </row>
    <row r="129" spans="2:8" ht="12.95" customHeight="1" x14ac:dyDescent="0.2">
      <c r="B129" s="63">
        <v>101</v>
      </c>
      <c r="C129" s="56"/>
      <c r="D129" s="68"/>
      <c r="E129" s="62" t="e">
        <f t="shared" si="6"/>
        <v>#NUM!</v>
      </c>
      <c r="H129" s="2"/>
    </row>
    <row r="130" spans="2:8" ht="12.95" customHeight="1" x14ac:dyDescent="0.2">
      <c r="B130" s="63">
        <v>102</v>
      </c>
      <c r="C130" s="56"/>
      <c r="D130" s="68"/>
      <c r="E130" s="62" t="e">
        <f t="shared" si="6"/>
        <v>#NUM!</v>
      </c>
      <c r="H130" s="2"/>
    </row>
    <row r="131" spans="2:8" ht="12.95" customHeight="1" x14ac:dyDescent="0.2">
      <c r="B131" s="63">
        <v>103</v>
      </c>
      <c r="C131" s="56"/>
      <c r="D131" s="68"/>
      <c r="E131" s="62" t="e">
        <f t="shared" si="6"/>
        <v>#NUM!</v>
      </c>
      <c r="H131" s="2"/>
    </row>
    <row r="132" spans="2:8" ht="12.95" customHeight="1" x14ac:dyDescent="0.2">
      <c r="B132" s="63">
        <v>104</v>
      </c>
      <c r="C132" s="56"/>
      <c r="D132" s="68"/>
      <c r="E132" s="62" t="e">
        <f t="shared" si="6"/>
        <v>#NUM!</v>
      </c>
      <c r="H132" s="2"/>
    </row>
    <row r="133" spans="2:8" ht="12.95" customHeight="1" x14ac:dyDescent="0.2">
      <c r="B133" s="63">
        <v>105</v>
      </c>
      <c r="C133" s="56"/>
      <c r="D133" s="68"/>
      <c r="E133" s="62" t="e">
        <f t="shared" si="6"/>
        <v>#NUM!</v>
      </c>
      <c r="H133" s="2"/>
    </row>
    <row r="134" spans="2:8" ht="12.95" customHeight="1" x14ac:dyDescent="0.2">
      <c r="B134" s="63">
        <v>106</v>
      </c>
      <c r="C134" s="55"/>
      <c r="D134" s="55"/>
      <c r="E134" s="62" t="e">
        <f t="shared" si="6"/>
        <v>#NUM!</v>
      </c>
      <c r="H134" s="2"/>
    </row>
    <row r="135" spans="2:8" ht="12.95" customHeight="1" x14ac:dyDescent="0.2">
      <c r="B135" s="63">
        <v>107</v>
      </c>
      <c r="C135" s="55"/>
      <c r="D135" s="55"/>
      <c r="E135" s="62" t="e">
        <f t="shared" si="6"/>
        <v>#NUM!</v>
      </c>
      <c r="H135" s="2"/>
    </row>
    <row r="136" spans="2:8" ht="12.95" customHeight="1" x14ac:dyDescent="0.2">
      <c r="B136" s="63">
        <v>108</v>
      </c>
      <c r="C136" s="55"/>
      <c r="D136" s="55"/>
      <c r="E136" s="62" t="e">
        <f t="shared" si="6"/>
        <v>#NUM!</v>
      </c>
      <c r="H136" s="2"/>
    </row>
    <row r="137" spans="2:8" ht="12.95" customHeight="1" x14ac:dyDescent="0.2">
      <c r="B137" s="63">
        <v>109</v>
      </c>
      <c r="C137" s="55"/>
      <c r="D137" s="55"/>
      <c r="E137" s="62" t="e">
        <f t="shared" si="6"/>
        <v>#NUM!</v>
      </c>
      <c r="H137" s="2"/>
    </row>
    <row r="138" spans="2:8" ht="12.95" customHeight="1" x14ac:dyDescent="0.2">
      <c r="B138" s="63">
        <v>110</v>
      </c>
      <c r="C138" s="55"/>
      <c r="D138" s="55"/>
      <c r="E138" s="62" t="e">
        <f t="shared" si="6"/>
        <v>#NUM!</v>
      </c>
      <c r="H138" s="2"/>
    </row>
    <row r="139" spans="2:8" ht="12.95" customHeight="1" x14ac:dyDescent="0.2">
      <c r="B139" s="63">
        <v>111</v>
      </c>
      <c r="C139" s="55"/>
      <c r="D139" s="55"/>
      <c r="E139" s="62" t="e">
        <f t="shared" si="6"/>
        <v>#NUM!</v>
      </c>
      <c r="H139" s="2"/>
    </row>
    <row r="140" spans="2:8" ht="12.95" customHeight="1" x14ac:dyDescent="0.2">
      <c r="B140" s="63">
        <v>112</v>
      </c>
      <c r="C140" s="55"/>
      <c r="D140" s="55"/>
      <c r="E140" s="62" t="e">
        <f t="shared" si="6"/>
        <v>#NUM!</v>
      </c>
      <c r="H140" s="2"/>
    </row>
    <row r="141" spans="2:8" ht="12.95" customHeight="1" x14ac:dyDescent="0.2">
      <c r="B141" s="63">
        <v>113</v>
      </c>
      <c r="C141" s="55"/>
      <c r="D141" s="55"/>
      <c r="E141" s="62" t="e">
        <f t="shared" si="6"/>
        <v>#NUM!</v>
      </c>
      <c r="H141" s="2"/>
    </row>
    <row r="142" spans="2:8" ht="12.95" customHeight="1" x14ac:dyDescent="0.2">
      <c r="B142" s="63">
        <v>114</v>
      </c>
      <c r="C142" s="55"/>
      <c r="D142" s="55"/>
      <c r="E142" s="62" t="e">
        <f t="shared" si="6"/>
        <v>#NUM!</v>
      </c>
      <c r="H142" s="2"/>
    </row>
    <row r="143" spans="2:8" ht="12.95" customHeight="1" x14ac:dyDescent="0.2">
      <c r="B143" s="63">
        <v>115</v>
      </c>
      <c r="C143" s="55"/>
      <c r="D143" s="55"/>
      <c r="E143" s="62" t="e">
        <f t="shared" si="6"/>
        <v>#NUM!</v>
      </c>
      <c r="H143" s="2"/>
    </row>
    <row r="144" spans="2:8" ht="12.95" customHeight="1" x14ac:dyDescent="0.2">
      <c r="B144" s="63">
        <v>116</v>
      </c>
      <c r="C144" s="55"/>
      <c r="D144" s="55"/>
      <c r="E144" s="62" t="e">
        <f t="shared" si="6"/>
        <v>#NUM!</v>
      </c>
      <c r="H144" s="2"/>
    </row>
    <row r="145" spans="2:8" ht="12.95" customHeight="1" x14ac:dyDescent="0.2">
      <c r="B145" s="63">
        <v>117</v>
      </c>
      <c r="C145" s="55"/>
      <c r="D145" s="55"/>
      <c r="E145" s="62" t="e">
        <f t="shared" si="6"/>
        <v>#NUM!</v>
      </c>
      <c r="H145" s="2"/>
    </row>
    <row r="146" spans="2:8" ht="12.95" customHeight="1" x14ac:dyDescent="0.2">
      <c r="B146" s="63">
        <v>118</v>
      </c>
      <c r="C146" s="55"/>
      <c r="D146" s="55"/>
      <c r="E146" s="62" t="e">
        <f t="shared" si="6"/>
        <v>#NUM!</v>
      </c>
      <c r="H146" s="2"/>
    </row>
    <row r="147" spans="2:8" ht="12.95" customHeight="1" x14ac:dyDescent="0.2">
      <c r="B147" s="63">
        <v>119</v>
      </c>
      <c r="C147" s="55"/>
      <c r="D147" s="55"/>
      <c r="E147" s="62" t="e">
        <f t="shared" si="6"/>
        <v>#NUM!</v>
      </c>
      <c r="H147" s="2"/>
    </row>
    <row r="148" spans="2:8" ht="12.95" customHeight="1" x14ac:dyDescent="0.2">
      <c r="B148" s="63">
        <v>120</v>
      </c>
      <c r="C148" s="55"/>
      <c r="D148" s="55"/>
      <c r="E148" s="62" t="e">
        <f t="shared" si="6"/>
        <v>#NUM!</v>
      </c>
      <c r="H148" s="2"/>
    </row>
    <row r="149" spans="2:8" ht="12.95" customHeight="1" x14ac:dyDescent="0.2">
      <c r="B149" s="63">
        <v>121</v>
      </c>
      <c r="C149" s="55"/>
      <c r="D149" s="55"/>
      <c r="E149" s="62" t="e">
        <f t="shared" si="6"/>
        <v>#NUM!</v>
      </c>
    </row>
    <row r="150" spans="2:8" ht="12.95" customHeight="1" x14ac:dyDescent="0.2">
      <c r="B150" s="63">
        <v>122</v>
      </c>
      <c r="C150" s="55"/>
      <c r="D150" s="55"/>
      <c r="E150" s="62" t="e">
        <f t="shared" si="6"/>
        <v>#NUM!</v>
      </c>
    </row>
    <row r="151" spans="2:8" ht="12.95" customHeight="1" x14ac:dyDescent="0.2">
      <c r="B151" s="63">
        <v>123</v>
      </c>
      <c r="C151" s="55"/>
      <c r="D151" s="55"/>
      <c r="E151" s="62" t="e">
        <f t="shared" si="6"/>
        <v>#NUM!</v>
      </c>
    </row>
    <row r="152" spans="2:8" ht="12.95" customHeight="1" x14ac:dyDescent="0.2">
      <c r="B152" s="63">
        <v>124</v>
      </c>
      <c r="C152" s="55"/>
      <c r="D152" s="55"/>
      <c r="E152" s="62" t="e">
        <f t="shared" si="6"/>
        <v>#NUM!</v>
      </c>
    </row>
    <row r="153" spans="2:8" ht="12.95" customHeight="1" x14ac:dyDescent="0.2">
      <c r="B153" s="63">
        <v>125</v>
      </c>
      <c r="C153" s="55"/>
      <c r="D153" s="55"/>
      <c r="E153" s="62" t="e">
        <f t="shared" si="6"/>
        <v>#NUM!</v>
      </c>
    </row>
    <row r="154" spans="2:8" ht="12.95" customHeight="1" x14ac:dyDescent="0.2">
      <c r="B154" s="63">
        <v>126</v>
      </c>
      <c r="C154" s="55"/>
      <c r="D154" s="55"/>
      <c r="E154" s="62" t="e">
        <f t="shared" si="6"/>
        <v>#NUM!</v>
      </c>
    </row>
    <row r="155" spans="2:8" ht="12.95" customHeight="1" x14ac:dyDescent="0.2">
      <c r="B155" s="63">
        <v>127</v>
      </c>
      <c r="C155" s="55"/>
      <c r="D155" s="55"/>
      <c r="E155" s="62" t="e">
        <f t="shared" si="6"/>
        <v>#NUM!</v>
      </c>
    </row>
    <row r="156" spans="2:8" ht="12.95" customHeight="1" x14ac:dyDescent="0.2">
      <c r="B156" s="63">
        <v>128</v>
      </c>
      <c r="C156" s="55"/>
      <c r="D156" s="55"/>
      <c r="E156" s="62" t="e">
        <f t="shared" si="6"/>
        <v>#NUM!</v>
      </c>
    </row>
    <row r="157" spans="2:8" ht="12.95" customHeight="1" x14ac:dyDescent="0.2">
      <c r="B157" s="63">
        <v>129</v>
      </c>
      <c r="C157" s="55"/>
      <c r="D157" s="55"/>
      <c r="E157" s="62" t="e">
        <f t="shared" si="6"/>
        <v>#NUM!</v>
      </c>
    </row>
    <row r="158" spans="2:8" ht="12.95" customHeight="1" x14ac:dyDescent="0.2">
      <c r="B158" s="63">
        <v>130</v>
      </c>
      <c r="C158" s="55"/>
      <c r="D158" s="55"/>
      <c r="E158" s="62" t="e">
        <f t="shared" ref="E158:E178" si="7">NORMINV((1-(D158/100)),0,1)</f>
        <v>#NUM!</v>
      </c>
    </row>
    <row r="159" spans="2:8" ht="12.95" customHeight="1" x14ac:dyDescent="0.2">
      <c r="B159" s="63">
        <v>131</v>
      </c>
      <c r="C159" s="55"/>
      <c r="D159" s="55"/>
      <c r="E159" s="62" t="e">
        <f t="shared" si="7"/>
        <v>#NUM!</v>
      </c>
    </row>
    <row r="160" spans="2:8" ht="12.95" customHeight="1" x14ac:dyDescent="0.2">
      <c r="B160" s="63">
        <v>132</v>
      </c>
      <c r="C160" s="55"/>
      <c r="D160" s="55"/>
      <c r="E160" s="62" t="e">
        <f t="shared" si="7"/>
        <v>#NUM!</v>
      </c>
    </row>
    <row r="161" spans="2:5" ht="12.95" customHeight="1" x14ac:dyDescent="0.2">
      <c r="B161" s="63">
        <v>133</v>
      </c>
      <c r="C161" s="55"/>
      <c r="D161" s="55"/>
      <c r="E161" s="62" t="e">
        <f t="shared" si="7"/>
        <v>#NUM!</v>
      </c>
    </row>
    <row r="162" spans="2:5" ht="12.95" customHeight="1" x14ac:dyDescent="0.2">
      <c r="B162" s="63">
        <v>134</v>
      </c>
      <c r="C162" s="55"/>
      <c r="D162" s="55"/>
      <c r="E162" s="62" t="e">
        <f t="shared" si="7"/>
        <v>#NUM!</v>
      </c>
    </row>
    <row r="163" spans="2:5" ht="12.95" customHeight="1" x14ac:dyDescent="0.2">
      <c r="B163" s="63">
        <v>135</v>
      </c>
      <c r="C163" s="55"/>
      <c r="D163" s="55"/>
      <c r="E163" s="62" t="e">
        <f t="shared" si="7"/>
        <v>#NUM!</v>
      </c>
    </row>
    <row r="164" spans="2:5" ht="12.95" customHeight="1" x14ac:dyDescent="0.2">
      <c r="B164" s="63">
        <v>136</v>
      </c>
      <c r="C164" s="55"/>
      <c r="D164" s="55"/>
      <c r="E164" s="62" t="e">
        <f t="shared" si="7"/>
        <v>#NUM!</v>
      </c>
    </row>
    <row r="165" spans="2:5" ht="12.95" customHeight="1" x14ac:dyDescent="0.2">
      <c r="B165" s="63">
        <v>137</v>
      </c>
      <c r="C165" s="55"/>
      <c r="D165" s="55"/>
      <c r="E165" s="62" t="e">
        <f t="shared" si="7"/>
        <v>#NUM!</v>
      </c>
    </row>
    <row r="166" spans="2:5" ht="12.95" customHeight="1" x14ac:dyDescent="0.2">
      <c r="B166" s="63">
        <v>138</v>
      </c>
      <c r="C166" s="55"/>
      <c r="D166" s="55"/>
      <c r="E166" s="62" t="e">
        <f t="shared" si="7"/>
        <v>#NUM!</v>
      </c>
    </row>
    <row r="167" spans="2:5" ht="12.95" customHeight="1" x14ac:dyDescent="0.2">
      <c r="B167" s="63">
        <v>139</v>
      </c>
      <c r="C167" s="55"/>
      <c r="D167" s="55"/>
      <c r="E167" s="62" t="e">
        <f t="shared" si="7"/>
        <v>#NUM!</v>
      </c>
    </row>
    <row r="168" spans="2:5" ht="12.95" customHeight="1" x14ac:dyDescent="0.2">
      <c r="B168" s="63">
        <v>140</v>
      </c>
      <c r="C168" s="55"/>
      <c r="D168" s="55"/>
      <c r="E168" s="62" t="e">
        <f t="shared" si="7"/>
        <v>#NUM!</v>
      </c>
    </row>
    <row r="169" spans="2:5" ht="12.95" customHeight="1" x14ac:dyDescent="0.2">
      <c r="B169" s="63">
        <v>141</v>
      </c>
      <c r="C169" s="55"/>
      <c r="D169" s="55"/>
      <c r="E169" s="62" t="e">
        <f t="shared" si="7"/>
        <v>#NUM!</v>
      </c>
    </row>
    <row r="170" spans="2:5" ht="12.95" customHeight="1" x14ac:dyDescent="0.2">
      <c r="B170" s="63">
        <v>142</v>
      </c>
      <c r="C170" s="55"/>
      <c r="D170" s="55"/>
      <c r="E170" s="62" t="e">
        <f t="shared" si="7"/>
        <v>#NUM!</v>
      </c>
    </row>
    <row r="171" spans="2:5" ht="12.95" customHeight="1" x14ac:dyDescent="0.2">
      <c r="B171" s="63">
        <v>143</v>
      </c>
      <c r="C171" s="55"/>
      <c r="D171" s="55"/>
      <c r="E171" s="62" t="e">
        <f t="shared" si="7"/>
        <v>#NUM!</v>
      </c>
    </row>
    <row r="172" spans="2:5" ht="12.95" customHeight="1" x14ac:dyDescent="0.2">
      <c r="B172" s="63">
        <v>144</v>
      </c>
      <c r="C172" s="55"/>
      <c r="D172" s="55"/>
      <c r="E172" s="62" t="e">
        <f t="shared" si="7"/>
        <v>#NUM!</v>
      </c>
    </row>
    <row r="173" spans="2:5" ht="12.95" customHeight="1" x14ac:dyDescent="0.2">
      <c r="B173" s="63">
        <v>145</v>
      </c>
      <c r="C173" s="55"/>
      <c r="D173" s="55"/>
      <c r="E173" s="62" t="e">
        <f t="shared" si="7"/>
        <v>#NUM!</v>
      </c>
    </row>
    <row r="174" spans="2:5" ht="12.95" customHeight="1" x14ac:dyDescent="0.2">
      <c r="B174" s="63">
        <v>146</v>
      </c>
      <c r="C174" s="55"/>
      <c r="D174" s="55"/>
      <c r="E174" s="62" t="e">
        <f t="shared" si="7"/>
        <v>#NUM!</v>
      </c>
    </row>
    <row r="175" spans="2:5" ht="12.95" customHeight="1" x14ac:dyDescent="0.2">
      <c r="B175" s="63">
        <v>147</v>
      </c>
      <c r="C175" s="55"/>
      <c r="D175" s="55"/>
      <c r="E175" s="62" t="e">
        <f t="shared" si="7"/>
        <v>#NUM!</v>
      </c>
    </row>
    <row r="176" spans="2:5" ht="12.95" customHeight="1" x14ac:dyDescent="0.2">
      <c r="B176" s="63">
        <v>148</v>
      </c>
      <c r="C176" s="55"/>
      <c r="D176" s="55"/>
      <c r="E176" s="62" t="e">
        <f t="shared" si="7"/>
        <v>#NUM!</v>
      </c>
    </row>
    <row r="177" spans="2:5" ht="12.95" customHeight="1" x14ac:dyDescent="0.2">
      <c r="B177" s="63">
        <v>149</v>
      </c>
      <c r="C177" s="55"/>
      <c r="D177" s="55"/>
      <c r="E177" s="62" t="e">
        <f t="shared" si="7"/>
        <v>#NUM!</v>
      </c>
    </row>
    <row r="178" spans="2:5" ht="12.95" customHeight="1" thickBot="1" x14ac:dyDescent="0.25">
      <c r="B178" s="64">
        <v>150</v>
      </c>
      <c r="C178" s="65"/>
      <c r="D178" s="65"/>
      <c r="E178" s="66" t="e">
        <f t="shared" si="7"/>
        <v>#NUM!</v>
      </c>
    </row>
    <row r="179" spans="2:5" ht="12.95" customHeight="1" x14ac:dyDescent="0.2"/>
    <row r="180" spans="2:5" ht="12.95" customHeight="1" x14ac:dyDescent="0.2"/>
    <row r="181" spans="2:5" ht="12.95" customHeight="1" x14ac:dyDescent="0.2"/>
    <row r="182" spans="2:5" ht="12.95" customHeight="1" x14ac:dyDescent="0.2"/>
  </sheetData>
  <mergeCells count="5">
    <mergeCell ref="B3:B4"/>
    <mergeCell ref="D3:D4"/>
    <mergeCell ref="C3:C4"/>
    <mergeCell ref="E3:G3"/>
    <mergeCell ref="I3:K3"/>
  </mergeCells>
  <pageMargins left="0.75" right="0.75" top="1" bottom="1" header="0.5" footer="0.5"/>
  <pageSetup scale="84" orientation="landscape" horizontalDpi="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A1F9C704192B4594A20D6B3F5D622D" ma:contentTypeVersion="2" ma:contentTypeDescription="Create a new document." ma:contentTypeScope="" ma:versionID="c8ae819e36fa6b51badb54878dc870e5">
  <xsd:schema xmlns:xsd="http://www.w3.org/2001/XMLSchema" xmlns:xs="http://www.w3.org/2001/XMLSchema" xmlns:p="http://schemas.microsoft.com/office/2006/metadata/properties" xmlns:ns2="b1f1bf4b-54fc-444c-936b-697d42d1f4b6" targetNamespace="http://schemas.microsoft.com/office/2006/metadata/properties" ma:root="true" ma:fieldsID="2ba5c061dd059a2380678d87a62384aa" ns2:_="">
    <xsd:import namespace="b1f1bf4b-54fc-444c-936b-697d42d1f4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f1bf4b-54fc-444c-936b-697d42d1f4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29DC21-C82A-4E75-92BC-51BECA3B3F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A74933-B7E6-480E-990B-BC6532DDD7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3DF7D47-74DA-42BC-96E7-B05BCB25CD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f1bf4b-54fc-444c-936b-697d42d1f4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Discharge-Frequency Curve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Oehler, Jacqueline M SPL</dc:creator>
  <cp:keywords/>
  <dc:description/>
  <cp:lastModifiedBy>Matthew Fleming</cp:lastModifiedBy>
  <cp:revision/>
  <dcterms:created xsi:type="dcterms:W3CDTF">2022-11-08T19:32:42Z</dcterms:created>
  <dcterms:modified xsi:type="dcterms:W3CDTF">2023-02-16T04:12:58Z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0x010100EAA1F9C704192B4594A20D6B3F5D622D</vt:lpwstr>
  </property>
</Properties>
</file>