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 Drive\Studies\InnovationsProject\"/>
    </mc:Choice>
  </mc:AlternateContent>
  <xr:revisionPtr revIDLastSave="0" documentId="13_ncr:1_{7AEDF08A-A2FF-4AD7-AE72-5D15489A7BAC}" xr6:coauthVersionLast="47" xr6:coauthVersionMax="47" xr10:uidLastSave="{00000000-0000-0000-0000-000000000000}"/>
  <bookViews>
    <workbookView xWindow="39405" yWindow="4575" windowWidth="28800" windowHeight="15330" activeTab="1" xr2:uid="{22C83AC0-8CBD-4D1A-98BB-1540FDF4BC8D}"/>
  </bookViews>
  <sheets>
    <sheet name="96hr-Atlas14" sheetId="6" r:id="rId1"/>
    <sheet name="48hr-Atlas14" sheetId="3" r:id="rId2"/>
    <sheet name="12hr-Atlas14" sheetId="4" r:id="rId3"/>
    <sheet name="24hr-Atlas14" sheetId="1" r:id="rId4"/>
  </sheets>
  <definedNames>
    <definedName name="solver_adj" localSheetId="2" hidden="1">'12hr-Atlas14'!$C$15:$C$17</definedName>
    <definedName name="solver_adj" localSheetId="3" hidden="1">'24hr-Atlas14'!$C$15:$C$17</definedName>
    <definedName name="solver_adj" localSheetId="1" hidden="1">'48hr-Atlas14'!$C$15:$C$17</definedName>
    <definedName name="solver_adj" localSheetId="0" hidden="1">'96hr-Atlas14'!$C$15:$C$17</definedName>
    <definedName name="solver_cvg" localSheetId="2" hidden="1">0.000001</definedName>
    <definedName name="solver_cvg" localSheetId="3" hidden="1">0.000001</definedName>
    <definedName name="solver_cvg" localSheetId="1" hidden="1">0.000001</definedName>
    <definedName name="solver_cvg" localSheetId="0" hidden="1">0.000001</definedName>
    <definedName name="solver_drv" localSheetId="2" hidden="1">1</definedName>
    <definedName name="solver_drv" localSheetId="3" hidden="1">1</definedName>
    <definedName name="solver_drv" localSheetId="1" hidden="1">1</definedName>
    <definedName name="solver_drv" localSheetId="0" hidden="1">1</definedName>
    <definedName name="solver_eng" localSheetId="2" hidden="1">1</definedName>
    <definedName name="solver_eng" localSheetId="3" hidden="1">1</definedName>
    <definedName name="solver_eng" localSheetId="1" hidden="1">1</definedName>
    <definedName name="solver_eng" localSheetId="0" hidden="1">1</definedName>
    <definedName name="solver_est" localSheetId="2" hidden="1">1</definedName>
    <definedName name="solver_est" localSheetId="3" hidden="1">1</definedName>
    <definedName name="solver_est" localSheetId="1" hidden="1">1</definedName>
    <definedName name="solver_est" localSheetId="0" hidden="1">1</definedName>
    <definedName name="solver_itr" localSheetId="2" hidden="1">2147483647</definedName>
    <definedName name="solver_itr" localSheetId="3" hidden="1">2147483647</definedName>
    <definedName name="solver_itr" localSheetId="1" hidden="1">2147483647</definedName>
    <definedName name="solver_itr" localSheetId="0" hidden="1">2147483647</definedName>
    <definedName name="solver_lhs1" localSheetId="2" hidden="1">'12hr-Atlas14'!$C$15</definedName>
    <definedName name="solver_lhs1" localSheetId="3" hidden="1">'24hr-Atlas14'!$C$15</definedName>
    <definedName name="solver_lhs1" localSheetId="1" hidden="1">'48hr-Atlas14'!$C$15</definedName>
    <definedName name="solver_lhs1" localSheetId="0" hidden="1">'96hr-Atlas14'!$C$15</definedName>
    <definedName name="solver_lhs2" localSheetId="2" hidden="1">'12hr-Atlas14'!$C$16</definedName>
    <definedName name="solver_lhs2" localSheetId="3" hidden="1">'24hr-Atlas14'!$C$16</definedName>
    <definedName name="solver_lhs2" localSheetId="1" hidden="1">'48hr-Atlas14'!$C$16</definedName>
    <definedName name="solver_lhs2" localSheetId="0" hidden="1">'96hr-Atlas14'!$C$16</definedName>
    <definedName name="solver_lhs3" localSheetId="2" hidden="1">'12hr-Atlas14'!$C$17</definedName>
    <definedName name="solver_lhs3" localSheetId="3" hidden="1">'24hr-Atlas14'!$C$17</definedName>
    <definedName name="solver_lhs3" localSheetId="1" hidden="1">'48hr-Atlas14'!$C$17</definedName>
    <definedName name="solver_lhs3" localSheetId="0" hidden="1">'96hr-Atlas14'!$C$17</definedName>
    <definedName name="solver_lhs4" localSheetId="2" hidden="1">'12hr-Atlas14'!$C$17</definedName>
    <definedName name="solver_lhs4" localSheetId="3" hidden="1">'24hr-Atlas14'!$C$17</definedName>
    <definedName name="solver_lhs4" localSheetId="1" hidden="1">'48hr-Atlas14'!$C$17</definedName>
    <definedName name="solver_lhs4" localSheetId="0" hidden="1">'96hr-Atlas14'!$C$17</definedName>
    <definedName name="solver_mip" localSheetId="2" hidden="1">2147483647</definedName>
    <definedName name="solver_mip" localSheetId="3" hidden="1">2147483647</definedName>
    <definedName name="solver_mip" localSheetId="1" hidden="1">2147483647</definedName>
    <definedName name="solver_mip" localSheetId="0" hidden="1">2147483647</definedName>
    <definedName name="solver_mni" localSheetId="2" hidden="1">30</definedName>
    <definedName name="solver_mni" localSheetId="3" hidden="1">30</definedName>
    <definedName name="solver_mni" localSheetId="1" hidden="1">30</definedName>
    <definedName name="solver_mni" localSheetId="0" hidden="1">30</definedName>
    <definedName name="solver_mrt" localSheetId="2" hidden="1">0.075</definedName>
    <definedName name="solver_mrt" localSheetId="3" hidden="1">0.075</definedName>
    <definedName name="solver_mrt" localSheetId="1" hidden="1">0.075</definedName>
    <definedName name="solver_mrt" localSheetId="0" hidden="1">0.075</definedName>
    <definedName name="solver_msl" localSheetId="2" hidden="1">1</definedName>
    <definedName name="solver_msl" localSheetId="3" hidden="1">1</definedName>
    <definedName name="solver_msl" localSheetId="1" hidden="1">1</definedName>
    <definedName name="solver_msl" localSheetId="0" hidden="1">1</definedName>
    <definedName name="solver_neg" localSheetId="2" hidden="1">1</definedName>
    <definedName name="solver_neg" localSheetId="3" hidden="1">1</definedName>
    <definedName name="solver_neg" localSheetId="1" hidden="1">1</definedName>
    <definedName name="solver_neg" localSheetId="0" hidden="1">1</definedName>
    <definedName name="solver_nod" localSheetId="2" hidden="1">2147483647</definedName>
    <definedName name="solver_nod" localSheetId="3" hidden="1">2147483647</definedName>
    <definedName name="solver_nod" localSheetId="1" hidden="1">2147483647</definedName>
    <definedName name="solver_nod" localSheetId="0" hidden="1">2147483647</definedName>
    <definedName name="solver_num" localSheetId="2" hidden="1">4</definedName>
    <definedName name="solver_num" localSheetId="3" hidden="1">4</definedName>
    <definedName name="solver_num" localSheetId="1" hidden="1">4</definedName>
    <definedName name="solver_num" localSheetId="0" hidden="1">4</definedName>
    <definedName name="solver_nwt" localSheetId="2" hidden="1">1</definedName>
    <definedName name="solver_nwt" localSheetId="3" hidden="1">1</definedName>
    <definedName name="solver_nwt" localSheetId="1" hidden="1">1</definedName>
    <definedName name="solver_nwt" localSheetId="0" hidden="1">1</definedName>
    <definedName name="solver_opt" localSheetId="2" hidden="1">'12hr-Atlas14'!$F$14</definedName>
    <definedName name="solver_opt" localSheetId="3" hidden="1">'24hr-Atlas14'!$F$14</definedName>
    <definedName name="solver_opt" localSheetId="1" hidden="1">'48hr-Atlas14'!$F$14</definedName>
    <definedName name="solver_opt" localSheetId="0" hidden="1">'96hr-Atlas14'!$F$14</definedName>
    <definedName name="solver_pre" localSheetId="2" hidden="1">0.00000001</definedName>
    <definedName name="solver_pre" localSheetId="3" hidden="1">0.00000001</definedName>
    <definedName name="solver_pre" localSheetId="1" hidden="1">0.00000001</definedName>
    <definedName name="solver_pre" localSheetId="0" hidden="1">0.00000001</definedName>
    <definedName name="solver_rbv" localSheetId="2" hidden="1">2</definedName>
    <definedName name="solver_rbv" localSheetId="3" hidden="1">2</definedName>
    <definedName name="solver_rbv" localSheetId="1" hidden="1">2</definedName>
    <definedName name="solver_rbv" localSheetId="0" hidden="1">2</definedName>
    <definedName name="solver_rel1" localSheetId="2" hidden="1">3</definedName>
    <definedName name="solver_rel1" localSheetId="3" hidden="1">3</definedName>
    <definedName name="solver_rel1" localSheetId="1" hidden="1">3</definedName>
    <definedName name="solver_rel1" localSheetId="0" hidden="1">3</definedName>
    <definedName name="solver_rel2" localSheetId="2" hidden="1">3</definedName>
    <definedName name="solver_rel2" localSheetId="3" hidden="1">3</definedName>
    <definedName name="solver_rel2" localSheetId="1" hidden="1">3</definedName>
    <definedName name="solver_rel2" localSheetId="0" hidden="1">3</definedName>
    <definedName name="solver_rel3" localSheetId="2" hidden="1">1</definedName>
    <definedName name="solver_rel3" localSheetId="3" hidden="1">1</definedName>
    <definedName name="solver_rel3" localSheetId="1" hidden="1">1</definedName>
    <definedName name="solver_rel3" localSheetId="0" hidden="1">1</definedName>
    <definedName name="solver_rel4" localSheetId="2" hidden="1">3</definedName>
    <definedName name="solver_rel4" localSheetId="3" hidden="1">3</definedName>
    <definedName name="solver_rel4" localSheetId="1" hidden="1">3</definedName>
    <definedName name="solver_rel4" localSheetId="0" hidden="1">3</definedName>
    <definedName name="solver_rhs1" localSheetId="2" hidden="1">0</definedName>
    <definedName name="solver_rhs1" localSheetId="3" hidden="1">0</definedName>
    <definedName name="solver_rhs1" localSheetId="1" hidden="1">0</definedName>
    <definedName name="solver_rhs1" localSheetId="0" hidden="1">0</definedName>
    <definedName name="solver_rhs2" localSheetId="2" hidden="1">0</definedName>
    <definedName name="solver_rhs2" localSheetId="3" hidden="1">0</definedName>
    <definedName name="solver_rhs2" localSheetId="1" hidden="1">0</definedName>
    <definedName name="solver_rhs2" localSheetId="0" hidden="1">0</definedName>
    <definedName name="solver_rhs3" localSheetId="2" hidden="1">1</definedName>
    <definedName name="solver_rhs3" localSheetId="3" hidden="1">1</definedName>
    <definedName name="solver_rhs3" localSheetId="1" hidden="1">1</definedName>
    <definedName name="solver_rhs3" localSheetId="0" hidden="1">1</definedName>
    <definedName name="solver_rhs4" localSheetId="2" hidden="1">-0.25</definedName>
    <definedName name="solver_rhs4" localSheetId="3" hidden="1">-0.25</definedName>
    <definedName name="solver_rhs4" localSheetId="1" hidden="1">-0.25</definedName>
    <definedName name="solver_rhs4" localSheetId="0" hidden="1">-0.25</definedName>
    <definedName name="solver_rlx" localSheetId="2" hidden="1">2</definedName>
    <definedName name="solver_rlx" localSheetId="3" hidden="1">2</definedName>
    <definedName name="solver_rlx" localSheetId="1" hidden="1">2</definedName>
    <definedName name="solver_rlx" localSheetId="0" hidden="1">2</definedName>
    <definedName name="solver_rsd" localSheetId="2" hidden="1">0</definedName>
    <definedName name="solver_rsd" localSheetId="3" hidden="1">0</definedName>
    <definedName name="solver_rsd" localSheetId="1" hidden="1">0</definedName>
    <definedName name="solver_rsd" localSheetId="0" hidden="1">0</definedName>
    <definedName name="solver_scl" localSheetId="2" hidden="1">1</definedName>
    <definedName name="solver_scl" localSheetId="3" hidden="1">1</definedName>
    <definedName name="solver_scl" localSheetId="1" hidden="1">1</definedName>
    <definedName name="solver_scl" localSheetId="0" hidden="1">1</definedName>
    <definedName name="solver_sho" localSheetId="2" hidden="1">2</definedName>
    <definedName name="solver_sho" localSheetId="3" hidden="1">2</definedName>
    <definedName name="solver_sho" localSheetId="1" hidden="1">2</definedName>
    <definedName name="solver_sho" localSheetId="0" hidden="1">2</definedName>
    <definedName name="solver_ssz" localSheetId="2" hidden="1">100</definedName>
    <definedName name="solver_ssz" localSheetId="3" hidden="1">100</definedName>
    <definedName name="solver_ssz" localSheetId="1" hidden="1">100</definedName>
    <definedName name="solver_ssz" localSheetId="0" hidden="1">100</definedName>
    <definedName name="solver_tim" localSheetId="2" hidden="1">2147483647</definedName>
    <definedName name="solver_tim" localSheetId="3" hidden="1">2147483647</definedName>
    <definedName name="solver_tim" localSheetId="1" hidden="1">2147483647</definedName>
    <definedName name="solver_tim" localSheetId="0" hidden="1">2147483647</definedName>
    <definedName name="solver_tol" localSheetId="2" hidden="1">0.01</definedName>
    <definedName name="solver_tol" localSheetId="3" hidden="1">0.01</definedName>
    <definedName name="solver_tol" localSheetId="1" hidden="1">0.01</definedName>
    <definedName name="solver_tol" localSheetId="0" hidden="1">0.01</definedName>
    <definedName name="solver_typ" localSheetId="2" hidden="1">2</definedName>
    <definedName name="solver_typ" localSheetId="3" hidden="1">2</definedName>
    <definedName name="solver_typ" localSheetId="1" hidden="1">2</definedName>
    <definedName name="solver_typ" localSheetId="0" hidden="1">2</definedName>
    <definedName name="solver_val" localSheetId="2" hidden="1">0</definedName>
    <definedName name="solver_val" localSheetId="3" hidden="1">0</definedName>
    <definedName name="solver_val" localSheetId="1" hidden="1">0</definedName>
    <definedName name="solver_val" localSheetId="0" hidden="1">0</definedName>
    <definedName name="solver_ver" localSheetId="2" hidden="1">3</definedName>
    <definedName name="solver_ver" localSheetId="3" hidden="1">3</definedName>
    <definedName name="solver_ver" localSheetId="1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6" l="1"/>
  <c r="E13" i="6" s="1"/>
  <c r="F13" i="6" s="1"/>
  <c r="C12" i="6"/>
  <c r="E12" i="6" s="1"/>
  <c r="F12" i="6" s="1"/>
  <c r="E11" i="6"/>
  <c r="F11" i="6" s="1"/>
  <c r="C11" i="6"/>
  <c r="C10" i="6"/>
  <c r="E10" i="6" s="1"/>
  <c r="F10" i="6" s="1"/>
  <c r="C9" i="6"/>
  <c r="E9" i="6" s="1"/>
  <c r="F9" i="6" s="1"/>
  <c r="C8" i="6"/>
  <c r="E8" i="6" s="1"/>
  <c r="F8" i="6" s="1"/>
  <c r="C7" i="6"/>
  <c r="E7" i="6" s="1"/>
  <c r="F7" i="6" s="1"/>
  <c r="C6" i="6"/>
  <c r="E6" i="6" s="1"/>
  <c r="F6" i="6" s="1"/>
  <c r="E5" i="6"/>
  <c r="F5" i="6" s="1"/>
  <c r="C5" i="6"/>
  <c r="C13" i="4"/>
  <c r="E13" i="4" s="1"/>
  <c r="F13" i="4" s="1"/>
  <c r="C12" i="4"/>
  <c r="E12" i="4" s="1"/>
  <c r="F12" i="4" s="1"/>
  <c r="E11" i="4"/>
  <c r="F11" i="4" s="1"/>
  <c r="C11" i="4"/>
  <c r="C10" i="4"/>
  <c r="E10" i="4" s="1"/>
  <c r="F10" i="4" s="1"/>
  <c r="C9" i="4"/>
  <c r="E9" i="4" s="1"/>
  <c r="F9" i="4" s="1"/>
  <c r="C8" i="4"/>
  <c r="E8" i="4" s="1"/>
  <c r="F8" i="4" s="1"/>
  <c r="C7" i="4"/>
  <c r="E7" i="4" s="1"/>
  <c r="F7" i="4" s="1"/>
  <c r="C6" i="4"/>
  <c r="E6" i="4" s="1"/>
  <c r="F6" i="4" s="1"/>
  <c r="E5" i="4"/>
  <c r="F5" i="4" s="1"/>
  <c r="C5" i="4"/>
  <c r="E5" i="3"/>
  <c r="F14" i="6" l="1"/>
  <c r="F14" i="4"/>
  <c r="C13" i="3"/>
  <c r="E13" i="3" s="1"/>
  <c r="F13" i="3" s="1"/>
  <c r="C12" i="3"/>
  <c r="E12" i="3" s="1"/>
  <c r="F12" i="3" s="1"/>
  <c r="E11" i="3"/>
  <c r="F11" i="3" s="1"/>
  <c r="C11" i="3"/>
  <c r="C10" i="3"/>
  <c r="E10" i="3" s="1"/>
  <c r="F10" i="3" s="1"/>
  <c r="C9" i="3"/>
  <c r="E9" i="3" s="1"/>
  <c r="F9" i="3" s="1"/>
  <c r="C8" i="3"/>
  <c r="E8" i="3" s="1"/>
  <c r="F8" i="3" s="1"/>
  <c r="C7" i="3"/>
  <c r="E7" i="3" s="1"/>
  <c r="F7" i="3" s="1"/>
  <c r="E6" i="3"/>
  <c r="F6" i="3" s="1"/>
  <c r="C6" i="3"/>
  <c r="C5" i="3"/>
  <c r="F5" i="3" s="1"/>
  <c r="F14" i="3" l="1"/>
  <c r="E6" i="1" l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5" i="1"/>
  <c r="F5" i="1" s="1"/>
  <c r="C6" i="1"/>
  <c r="C7" i="1"/>
  <c r="C8" i="1"/>
  <c r="C9" i="1"/>
  <c r="C10" i="1"/>
  <c r="C11" i="1"/>
  <c r="C12" i="1"/>
  <c r="C13" i="1"/>
  <c r="C5" i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tc={F1977F58-DA8A-47A0-BA97-9DE7AE26F0B3}</author>
    <author>tc={A2EA42F6-6EB3-4D98-A059-24194C82C155}</author>
    <author>tc={F84B54D8-81BF-486D-88A0-C1D230C45E09}</author>
    <author>tc={D3D63D07-65BF-408A-A0C8-478AB3BEF6F6}</author>
  </authors>
  <commentList>
    <comment ref="D4" authorId="0" shapeId="0" xr:uid="{F1977F58-DA8A-47A0-BA97-9DE7AE26F0B3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sure you are using the "Annual Maximum" values from Atlas 14.</t>
      </text>
    </comment>
    <comment ref="B15" authorId="1" shapeId="0" xr:uid="{A2EA42F6-6EB3-4D98-A059-24194C82C155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the 2-year value</t>
      </text>
    </comment>
    <comment ref="B16" authorId="2" shapeId="0" xr:uid="{F84B54D8-81BF-486D-88A0-C1D230C45E09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easy guideline on this one, but for 24 hour precipitation starting with 1 is usually ok.
Reply:
    6 hour could start around 0.5
Reply:
    Longer durations starting around 1 is probably ok too.</t>
      </text>
    </comment>
    <comment ref="B17" authorId="3" shapeId="0" xr:uid="{D3D63D07-65BF-408A-A0C8-478AB3BEF6F6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0, but make sure you bound this between -0.25 and 1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tc={7CB79D99-E235-453C-8F8F-FE52373A3DB4}</author>
    <author>tc={E1E4DAAE-6530-4BF1-B4FA-3F22A1C0A189}</author>
    <author>tc={0DBDD4E5-B0CD-48CB-A72E-90ECBB10223F}</author>
    <author>tc={CC54472D-1CA2-4F38-A9A8-269B8268E8ED}</author>
  </authors>
  <commentList>
    <comment ref="D4" authorId="0" shapeId="0" xr:uid="{7CB79D99-E235-453C-8F8F-FE52373A3DB4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sure you are using the "Annual Maximum" values from Atlas 14.</t>
      </text>
    </comment>
    <comment ref="B15" authorId="1" shapeId="0" xr:uid="{E1E4DAAE-6530-4BF1-B4FA-3F22A1C0A189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the 2-year value</t>
      </text>
    </comment>
    <comment ref="B16" authorId="2" shapeId="0" xr:uid="{0DBDD4E5-B0CD-48CB-A72E-90ECBB10223F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easy guideline on this one, but for 24 hour precipitation starting with 1 is usually ok.
Reply:
    6 hour could start around 0.5
Reply:
    Longer durations starting around 1 is probably ok too.</t>
      </text>
    </comment>
    <comment ref="B17" authorId="3" shapeId="0" xr:uid="{CC54472D-1CA2-4F38-A9A8-269B8268E8ED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0, but make sure you bound this between -0.25 and 1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tc={CE696EF7-0B5D-4E4C-93F4-D14DC25AB06D}</author>
    <author>tc={87868C3A-9C5D-4DBC-A547-83980BD10BAC}</author>
    <author>tc={3EFC14EC-73F9-4ABB-8E8F-754E34487071}</author>
    <author>tc={87C27004-92AA-41CB-8B73-3206CDE41292}</author>
  </authors>
  <commentList>
    <comment ref="D4" authorId="0" shapeId="0" xr:uid="{CE696EF7-0B5D-4E4C-93F4-D14DC25AB06D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sure you are using the "Annual Maximum" values from Atlas 14.</t>
      </text>
    </comment>
    <comment ref="B15" authorId="1" shapeId="0" xr:uid="{87868C3A-9C5D-4DBC-A547-83980BD10BAC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the 2-year value</t>
      </text>
    </comment>
    <comment ref="B16" authorId="2" shapeId="0" xr:uid="{3EFC14EC-73F9-4ABB-8E8F-754E34487071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easy guideline on this one, but for 24 hour precipitation starting with 1 is usually ok.
Reply:
    6 hour could start around 0.5
Reply:
    Longer durations starting around 1 is probably ok too.</t>
      </text>
    </comment>
    <comment ref="B17" authorId="3" shapeId="0" xr:uid="{87C27004-92AA-41CB-8B73-3206CDE41292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0, but make sure you bound this between -0.25 and 1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tc={C8943479-C1CE-415F-BEA9-8104EB7EB0D0}</author>
    <author>tc={7CA2018A-580C-4321-885B-8601B130E0D4}</author>
    <author>tc={28D82082-F52B-4753-9232-DE7A1E079165}</author>
    <author>tc={52F365A2-EC6E-458E-9918-3EAE2205E6C3}</author>
  </authors>
  <commentList>
    <comment ref="D4" authorId="0" shapeId="0" xr:uid="{C8943479-C1CE-415F-BEA9-8104EB7EB0D0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sure you are using the "Annual Maximum" values from Atlas 14.</t>
      </text>
    </comment>
    <comment ref="B15" authorId="1" shapeId="0" xr:uid="{7CA2018A-580C-4321-885B-8601B130E0D4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the 2-year value</t>
      </text>
    </comment>
    <comment ref="B16" authorId="2" shapeId="0" xr:uid="{28D82082-F52B-4753-9232-DE7A1E079165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easy guideline on this one, but for 24 hour precipitation starting with 1 is usually ok.
Reply:
    6 hour could start around 0.5
Reply:
    Longer durations starting around 1 is probably ok too.</t>
      </text>
    </comment>
    <comment ref="B17" authorId="3" shapeId="0" xr:uid="{52F365A2-EC6E-458E-9918-3EAE2205E6C3}">
      <text>
        <t>[Threaded comment]
Your version of Excel allows you to read this threaded comment; however, any edits to it will get removed if the file is opened in a newer version of Excel. Learn more: https://go.microsoft.com/fwlink/?linkid=870924
Comment:
    a good initial guess is 0, but make sure you bound this between -0.25 and 1</t>
      </text>
    </comment>
  </commentList>
</comments>
</file>

<file path=xl/sharedStrings.xml><?xml version="1.0" encoding="utf-8"?>
<sst xmlns="http://schemas.openxmlformats.org/spreadsheetml/2006/main" count="64" uniqueCount="16">
  <si>
    <t>ARI</t>
  </si>
  <si>
    <t>CDF</t>
  </si>
  <si>
    <t>value</t>
  </si>
  <si>
    <t>est</t>
  </si>
  <si>
    <t>Duration:</t>
  </si>
  <si>
    <t>location</t>
  </si>
  <si>
    <t>scale</t>
  </si>
  <si>
    <t>shape</t>
  </si>
  <si>
    <t>se</t>
  </si>
  <si>
    <t>sum</t>
  </si>
  <si>
    <t>1d</t>
  </si>
  <si>
    <t>No area reduction applied to depths</t>
  </si>
  <si>
    <t>Average</t>
  </si>
  <si>
    <t>90% Lower Confidence</t>
  </si>
  <si>
    <t>90% Upper Confidence</t>
  </si>
  <si>
    <t>Best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</si>
</sst>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3962637171865838E-2"/>
          <c:y val="6.4308617141446658E-2"/>
          <c:w val="0.91385654800064176"/>
          <c:h val="0.8954689909219812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'96hr-Atlas14'!$D$5:$D$13</c:f>
              <c:numCache>
                <c:formatCode>General</c:formatCode>
                <c:ptCount val="9"/>
                <c:pt idx="0">
                  <c:v>8.32</c:v>
                </c:pt>
                <c:pt idx="1">
                  <c:v>12.3</c:v>
                </c:pt>
                <c:pt idx="2">
                  <c:v>14.8</c:v>
                </c:pt>
                <c:pt idx="3">
                  <c:v>18.100000000000001</c:v>
                </c:pt>
                <c:pt idx="4">
                  <c:v>20.7</c:v>
                </c:pt>
                <c:pt idx="5">
                  <c:v>23.3</c:v>
                </c:pt>
                <c:pt idx="6">
                  <c:v>25.9</c:v>
                </c:pt>
                <c:pt idx="7">
                  <c:v>29.5</c:v>
                </c:pt>
                <c:pt idx="8">
                  <c:v>32.299999999999997</c:v>
                </c:pt>
              </c:numCache>
            </c:numRef>
          </c:xVal>
          <c:yVal>
            <c:numRef>
              <c:f>'96hr-Atlas14'!$E$5:$E$13</c:f>
              <c:numCache>
                <c:formatCode>0.00</c:formatCode>
                <c:ptCount val="9"/>
                <c:pt idx="0">
                  <c:v>8.621688092895754</c:v>
                </c:pt>
                <c:pt idx="1">
                  <c:v>12.224420475425259</c:v>
                </c:pt>
                <c:pt idx="2">
                  <c:v>14.719891510823516</c:v>
                </c:pt>
                <c:pt idx="3">
                  <c:v>18.004225062573294</c:v>
                </c:pt>
                <c:pt idx="4">
                  <c:v>20.539150069634335</c:v>
                </c:pt>
                <c:pt idx="5">
                  <c:v>23.141437594263184</c:v>
                </c:pt>
                <c:pt idx="6">
                  <c:v>25.822432590472193</c:v>
                </c:pt>
                <c:pt idx="7">
                  <c:v>29.499275030930733</c:v>
                </c:pt>
                <c:pt idx="8">
                  <c:v>32.387622327564237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F9-49D7-A98B-54028A926C4B}"/>
            </c:ext>
          </c:extLst>
        </c:ser>
        <c:ser>
          <c:idx val="1"/>
          <c:order val="1"/>
          <c:tx>
            <c:v>1v1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'96hr-Atlas14'!$D$5:$D$13</c:f>
              <c:numCache>
                <c:formatCode>General</c:formatCode>
                <c:ptCount val="9"/>
                <c:pt idx="0">
                  <c:v>8.32</c:v>
                </c:pt>
                <c:pt idx="1">
                  <c:v>12.3</c:v>
                </c:pt>
                <c:pt idx="2">
                  <c:v>14.8</c:v>
                </c:pt>
                <c:pt idx="3">
                  <c:v>18.100000000000001</c:v>
                </c:pt>
                <c:pt idx="4">
                  <c:v>20.7</c:v>
                </c:pt>
                <c:pt idx="5">
                  <c:v>23.3</c:v>
                </c:pt>
                <c:pt idx="6">
                  <c:v>25.9</c:v>
                </c:pt>
                <c:pt idx="7">
                  <c:v>29.5</c:v>
                </c:pt>
                <c:pt idx="8">
                  <c:v>32.299999999999997</c:v>
                </c:pt>
              </c:numCache>
            </c:numRef>
          </c:xVal>
          <c:yVal>
            <c:numRef>
              <c:f>'96hr-Atlas14'!$D$5:$D$13</c:f>
              <c:numCache>
                <c:formatCode>General</c:formatCode>
                <c:ptCount val="9"/>
                <c:pt idx="0">
                  <c:v>8.32</c:v>
                </c:pt>
                <c:pt idx="1">
                  <c:v>12.3</c:v>
                </c:pt>
                <c:pt idx="2">
                  <c:v>14.8</c:v>
                </c:pt>
                <c:pt idx="3">
                  <c:v>18.100000000000001</c:v>
                </c:pt>
                <c:pt idx="4">
                  <c:v>20.7</c:v>
                </c:pt>
                <c:pt idx="5">
                  <c:v>23.3</c:v>
                </c:pt>
                <c:pt idx="6">
                  <c:v>25.9</c:v>
                </c:pt>
                <c:pt idx="7">
                  <c:v>29.5</c:v>
                </c:pt>
                <c:pt idx="8">
                  <c:v>32.299999999999997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F9-49D7-A98B-54028A926C4B}"/>
            </c:ext>
          </c:extLst>
        </c:ser>
        <c:ser>
          <c:idx val="2"/>
          <c:order val="2"/>
          <c:tx>
            <c:v>Upper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'96hr-Atlas14'!$D$23:$D$31</c:f>
              <c:numCache>
                <c:formatCode>General</c:formatCode>
                <c:ptCount val="9"/>
                <c:pt idx="0">
                  <c:v>8.32</c:v>
                </c:pt>
                <c:pt idx="1">
                  <c:v>12.3</c:v>
                </c:pt>
                <c:pt idx="2">
                  <c:v>14.8</c:v>
                </c:pt>
                <c:pt idx="3">
                  <c:v>18.100000000000001</c:v>
                </c:pt>
                <c:pt idx="4">
                  <c:v>20.7</c:v>
                </c:pt>
                <c:pt idx="5">
                  <c:v>23.3</c:v>
                </c:pt>
                <c:pt idx="6">
                  <c:v>25.9</c:v>
                </c:pt>
                <c:pt idx="7">
                  <c:v>29.5</c:v>
                </c:pt>
                <c:pt idx="8">
                  <c:v>32.299999999999997</c:v>
                </c:pt>
              </c:numCache>
            </c:numRef>
          </c:xVal>
          <c:yVal>
            <c:numRef>
              <c:f>'96hr-Atlas14'!$E$23:$E$31</c:f>
              <c:numCache>
                <c:formatCode>General</c:formatCode>
                <c:ptCount val="9"/>
                <c:pt idx="0">
                  <c:v>9.36</c:v>
                </c:pt>
                <c:pt idx="1">
                  <c:v>13.8</c:v>
                </c:pt>
                <c:pt idx="2">
                  <c:v>16.8</c:v>
                </c:pt>
                <c:pt idx="3">
                  <c:v>21.2</c:v>
                </c:pt>
                <c:pt idx="4">
                  <c:v>24.6</c:v>
                </c:pt>
                <c:pt idx="5">
                  <c:v>28.2</c:v>
                </c:pt>
                <c:pt idx="6">
                  <c:v>32.200000000000003</c:v>
                </c:pt>
                <c:pt idx="7">
                  <c:v>38</c:v>
                </c:pt>
                <c:pt idx="8">
                  <c:v>42.9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CF9-49D7-A98B-54028A926C4B}"/>
            </c:ext>
          </c:extLst>
        </c:ser>
        <c:ser>
          <c:idx val="3"/>
          <c:order val="3"/>
          <c:tx>
            <c:v>Lower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'96hr-Atlas14'!$D$23:$D$31</c:f>
              <c:numCache>
                <c:formatCode>General</c:formatCode>
                <c:ptCount val="9"/>
                <c:pt idx="0">
                  <c:v>8.32</c:v>
                </c:pt>
                <c:pt idx="1">
                  <c:v>12.3</c:v>
                </c:pt>
                <c:pt idx="2">
                  <c:v>14.8</c:v>
                </c:pt>
                <c:pt idx="3">
                  <c:v>18.100000000000001</c:v>
                </c:pt>
                <c:pt idx="4">
                  <c:v>20.7</c:v>
                </c:pt>
                <c:pt idx="5">
                  <c:v>23.3</c:v>
                </c:pt>
                <c:pt idx="6">
                  <c:v>25.9</c:v>
                </c:pt>
                <c:pt idx="7">
                  <c:v>29.5</c:v>
                </c:pt>
                <c:pt idx="8">
                  <c:v>32.299999999999997</c:v>
                </c:pt>
              </c:numCache>
            </c:numRef>
          </c:xVal>
          <c:yVal>
            <c:numRef>
              <c:f>'96hr-Atlas14'!$C$23:$C$31</c:f>
              <c:numCache>
                <c:formatCode>General</c:formatCode>
                <c:ptCount val="9"/>
                <c:pt idx="0">
                  <c:v>7.56</c:v>
                </c:pt>
                <c:pt idx="1">
                  <c:v>11.1</c:v>
                </c:pt>
                <c:pt idx="2">
                  <c:v>13.3</c:v>
                </c:pt>
                <c:pt idx="3">
                  <c:v>15.9</c:v>
                </c:pt>
                <c:pt idx="4">
                  <c:v>17.8</c:v>
                </c:pt>
                <c:pt idx="5">
                  <c:v>19.600000000000001</c:v>
                </c:pt>
                <c:pt idx="6">
                  <c:v>21.3</c:v>
                </c:pt>
                <c:pt idx="7">
                  <c:v>23.4</c:v>
                </c:pt>
                <c:pt idx="8">
                  <c:v>24.9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CF9-49D7-A98B-54028A926C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01072"/>
        <c:axId val="468710624"/>
      </c:scatterChart>
      <c:valAx>
        <c:axId val="13540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10624"/>
        <c:crosses val="autoZero"/>
        <c:crossBetween val="midCat"/>
      </c:valAx>
      <c:valAx>
        <c:axId val="46871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1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848521916593787"/>
          <c:y val="0.17281274412175965"/>
          <c:w val="5.9888925905157479E-2"/>
          <c:h val="0.117035913698341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3962637171865838E-2"/>
          <c:y val="6.4308617141446658E-2"/>
          <c:w val="0.91385654800064176"/>
          <c:h val="0.8954689909219812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'48hr-Atlas14'!$D$5:$D$13</c:f>
              <c:numCache>
                <c:formatCode>General</c:formatCode>
                <c:ptCount val="9"/>
                <c:pt idx="0">
                  <c:v>6.5</c:v>
                </c:pt>
                <c:pt idx="1">
                  <c:v>9.41</c:v>
                </c:pt>
                <c:pt idx="2">
                  <c:v>11.3</c:v>
                </c:pt>
                <c:pt idx="3">
                  <c:v>13.8</c:v>
                </c:pt>
                <c:pt idx="4">
                  <c:v>15.8</c:v>
                </c:pt>
                <c:pt idx="5">
                  <c:v>17.7</c:v>
                </c:pt>
                <c:pt idx="6">
                  <c:v>19.8</c:v>
                </c:pt>
                <c:pt idx="7">
                  <c:v>22.6</c:v>
                </c:pt>
                <c:pt idx="8">
                  <c:v>24.8</c:v>
                </c:pt>
              </c:numCache>
            </c:numRef>
          </c:xVal>
          <c:yVal>
            <c:numRef>
              <c:f>'48hr-Atlas14'!$E$5:$E$13</c:f>
              <c:numCache>
                <c:formatCode>0.00</c:formatCode>
                <c:ptCount val="9"/>
                <c:pt idx="0">
                  <c:v>6.549467835042897</c:v>
                </c:pt>
                <c:pt idx="1">
                  <c:v>9.3380644228044609</c:v>
                </c:pt>
                <c:pt idx="2">
                  <c:v>11.264905075037095</c:v>
                </c:pt>
                <c:pt idx="3">
                  <c:v>13.795251891619984</c:v>
                </c:pt>
                <c:pt idx="4">
                  <c:v>15.744051740018939</c:v>
                </c:pt>
                <c:pt idx="5">
                  <c:v>17.74099674798336</c:v>
                </c:pt>
                <c:pt idx="6">
                  <c:v>19.794615813772623</c:v>
                </c:pt>
                <c:pt idx="7">
                  <c:v>22.605133992068286</c:v>
                </c:pt>
                <c:pt idx="8">
                  <c:v>24.80832720335297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F6-4F49-9AE2-7E26AC05169C}"/>
            </c:ext>
          </c:extLst>
        </c:ser>
        <c:ser>
          <c:idx val="1"/>
          <c:order val="1"/>
          <c:tx>
            <c:v>1v1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'48hr-Atlas14'!$D$5:$D$13</c:f>
              <c:numCache>
                <c:formatCode>General</c:formatCode>
                <c:ptCount val="9"/>
                <c:pt idx="0">
                  <c:v>6.5</c:v>
                </c:pt>
                <c:pt idx="1">
                  <c:v>9.41</c:v>
                </c:pt>
                <c:pt idx="2">
                  <c:v>11.3</c:v>
                </c:pt>
                <c:pt idx="3">
                  <c:v>13.8</c:v>
                </c:pt>
                <c:pt idx="4">
                  <c:v>15.8</c:v>
                </c:pt>
                <c:pt idx="5">
                  <c:v>17.7</c:v>
                </c:pt>
                <c:pt idx="6">
                  <c:v>19.8</c:v>
                </c:pt>
                <c:pt idx="7">
                  <c:v>22.6</c:v>
                </c:pt>
                <c:pt idx="8">
                  <c:v>24.8</c:v>
                </c:pt>
              </c:numCache>
            </c:numRef>
          </c:xVal>
          <c:yVal>
            <c:numRef>
              <c:f>'48hr-Atlas14'!$D$5:$D$13</c:f>
              <c:numCache>
                <c:formatCode>General</c:formatCode>
                <c:ptCount val="9"/>
                <c:pt idx="0">
                  <c:v>6.5</c:v>
                </c:pt>
                <c:pt idx="1">
                  <c:v>9.41</c:v>
                </c:pt>
                <c:pt idx="2">
                  <c:v>11.3</c:v>
                </c:pt>
                <c:pt idx="3">
                  <c:v>13.8</c:v>
                </c:pt>
                <c:pt idx="4">
                  <c:v>15.8</c:v>
                </c:pt>
                <c:pt idx="5">
                  <c:v>17.7</c:v>
                </c:pt>
                <c:pt idx="6">
                  <c:v>19.8</c:v>
                </c:pt>
                <c:pt idx="7">
                  <c:v>22.6</c:v>
                </c:pt>
                <c:pt idx="8">
                  <c:v>24.8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F6-4F49-9AE2-7E26AC05169C}"/>
            </c:ext>
          </c:extLst>
        </c:ser>
        <c:ser>
          <c:idx val="2"/>
          <c:order val="2"/>
          <c:tx>
            <c:v>Upper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'48hr-Atlas14'!$D$23:$D$31</c:f>
              <c:numCache>
                <c:formatCode>General</c:formatCode>
                <c:ptCount val="9"/>
                <c:pt idx="0">
                  <c:v>6.5</c:v>
                </c:pt>
                <c:pt idx="1">
                  <c:v>9.41</c:v>
                </c:pt>
                <c:pt idx="2">
                  <c:v>11.3</c:v>
                </c:pt>
                <c:pt idx="3">
                  <c:v>13.8</c:v>
                </c:pt>
                <c:pt idx="4">
                  <c:v>15.8</c:v>
                </c:pt>
                <c:pt idx="5">
                  <c:v>17.7</c:v>
                </c:pt>
                <c:pt idx="6">
                  <c:v>19.8</c:v>
                </c:pt>
                <c:pt idx="7">
                  <c:v>22.6</c:v>
                </c:pt>
                <c:pt idx="8">
                  <c:v>24.8</c:v>
                </c:pt>
              </c:numCache>
            </c:numRef>
          </c:xVal>
          <c:yVal>
            <c:numRef>
              <c:f>'48hr-Atlas14'!$E$23:$E$31</c:f>
              <c:numCache>
                <c:formatCode>General</c:formatCode>
                <c:ptCount val="9"/>
                <c:pt idx="0">
                  <c:v>7.3</c:v>
                </c:pt>
                <c:pt idx="1">
                  <c:v>10.6</c:v>
                </c:pt>
                <c:pt idx="2">
                  <c:v>12.8</c:v>
                </c:pt>
                <c:pt idx="3">
                  <c:v>16.100000000000001</c:v>
                </c:pt>
                <c:pt idx="4">
                  <c:v>18.7</c:v>
                </c:pt>
                <c:pt idx="5">
                  <c:v>21.5</c:v>
                </c:pt>
                <c:pt idx="6">
                  <c:v>24.6</c:v>
                </c:pt>
                <c:pt idx="7">
                  <c:v>29.1</c:v>
                </c:pt>
                <c:pt idx="8">
                  <c:v>32.9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EF6-4F49-9AE2-7E26AC05169C}"/>
            </c:ext>
          </c:extLst>
        </c:ser>
        <c:ser>
          <c:idx val="3"/>
          <c:order val="3"/>
          <c:tx>
            <c:v>Lower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'48hr-Atlas14'!$D$23:$D$31</c:f>
              <c:numCache>
                <c:formatCode>General</c:formatCode>
                <c:ptCount val="9"/>
                <c:pt idx="0">
                  <c:v>6.5</c:v>
                </c:pt>
                <c:pt idx="1">
                  <c:v>9.41</c:v>
                </c:pt>
                <c:pt idx="2">
                  <c:v>11.3</c:v>
                </c:pt>
                <c:pt idx="3">
                  <c:v>13.8</c:v>
                </c:pt>
                <c:pt idx="4">
                  <c:v>15.8</c:v>
                </c:pt>
                <c:pt idx="5">
                  <c:v>17.7</c:v>
                </c:pt>
                <c:pt idx="6">
                  <c:v>19.8</c:v>
                </c:pt>
                <c:pt idx="7">
                  <c:v>22.6</c:v>
                </c:pt>
                <c:pt idx="8">
                  <c:v>24.8</c:v>
                </c:pt>
              </c:numCache>
            </c:numRef>
          </c:xVal>
          <c:yVal>
            <c:numRef>
              <c:f>'48hr-Atlas14'!$C$23:$C$31</c:f>
              <c:numCache>
                <c:formatCode>General</c:formatCode>
                <c:ptCount val="9"/>
                <c:pt idx="0">
                  <c:v>5.9</c:v>
                </c:pt>
                <c:pt idx="1">
                  <c:v>8.5299999999999994</c:v>
                </c:pt>
                <c:pt idx="2">
                  <c:v>10.199999999999999</c:v>
                </c:pt>
                <c:pt idx="3">
                  <c:v>12.1</c:v>
                </c:pt>
                <c:pt idx="4">
                  <c:v>13.5</c:v>
                </c:pt>
                <c:pt idx="5">
                  <c:v>14.9</c:v>
                </c:pt>
                <c:pt idx="6">
                  <c:v>16.2</c:v>
                </c:pt>
                <c:pt idx="7">
                  <c:v>17.899999999999999</c:v>
                </c:pt>
                <c:pt idx="8">
                  <c:v>19.100000000000001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EF6-4F49-9AE2-7E26AC0516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01072"/>
        <c:axId val="468710624"/>
      </c:scatterChart>
      <c:valAx>
        <c:axId val="13540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10624"/>
        <c:crosses val="autoZero"/>
        <c:crossBetween val="midCat"/>
      </c:valAx>
      <c:valAx>
        <c:axId val="46871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1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848521916593787"/>
          <c:y val="0.17281274412175965"/>
          <c:w val="5.9888925905157479E-2"/>
          <c:h val="0.117035913698341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3962637171865838E-2"/>
          <c:y val="6.4308617141446658E-2"/>
          <c:w val="0.91385654800064176"/>
          <c:h val="0.8954689909219812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'12hr-Atlas14'!$D$5:$D$13</c:f>
              <c:numCache>
                <c:formatCode>General</c:formatCode>
                <c:ptCount val="9"/>
                <c:pt idx="0">
                  <c:v>3.79</c:v>
                </c:pt>
                <c:pt idx="1">
                  <c:v>5.22</c:v>
                </c:pt>
                <c:pt idx="2">
                  <c:v>6.19</c:v>
                </c:pt>
                <c:pt idx="3">
                  <c:v>7.49</c:v>
                </c:pt>
                <c:pt idx="4">
                  <c:v>8.51</c:v>
                </c:pt>
                <c:pt idx="5">
                  <c:v>9.58</c:v>
                </c:pt>
                <c:pt idx="6">
                  <c:v>10.7</c:v>
                </c:pt>
                <c:pt idx="7">
                  <c:v>12.3</c:v>
                </c:pt>
                <c:pt idx="8">
                  <c:v>13.5</c:v>
                </c:pt>
              </c:numCache>
            </c:numRef>
          </c:xVal>
          <c:yVal>
            <c:numRef>
              <c:f>'12hr-Atlas14'!$E$5:$E$13</c:f>
              <c:numCache>
                <c:formatCode>0.00</c:formatCode>
                <c:ptCount val="9"/>
                <c:pt idx="0">
                  <c:v>3.8613633912786192</c:v>
                </c:pt>
                <c:pt idx="1">
                  <c:v>5.2122623055234847</c:v>
                </c:pt>
                <c:pt idx="2">
                  <c:v>6.1733337304552123</c:v>
                </c:pt>
                <c:pt idx="3">
                  <c:v>7.469271168906622</c:v>
                </c:pt>
                <c:pt idx="4">
                  <c:v>8.4932642345226714</c:v>
                </c:pt>
                <c:pt idx="5">
                  <c:v>9.5656743003373865</c:v>
                </c:pt>
                <c:pt idx="6">
                  <c:v>10.69268395673082</c:v>
                </c:pt>
                <c:pt idx="7">
                  <c:v>12.274350272222877</c:v>
                </c:pt>
                <c:pt idx="8">
                  <c:v>13.545623200378511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42-4C21-9FF6-1043FDEC3D1E}"/>
            </c:ext>
          </c:extLst>
        </c:ser>
        <c:ser>
          <c:idx val="1"/>
          <c:order val="1"/>
          <c:tx>
            <c:v>1v1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'12hr-Atlas14'!$D$5:$D$13</c:f>
              <c:numCache>
                <c:formatCode>General</c:formatCode>
                <c:ptCount val="9"/>
                <c:pt idx="0">
                  <c:v>3.79</c:v>
                </c:pt>
                <c:pt idx="1">
                  <c:v>5.22</c:v>
                </c:pt>
                <c:pt idx="2">
                  <c:v>6.19</c:v>
                </c:pt>
                <c:pt idx="3">
                  <c:v>7.49</c:v>
                </c:pt>
                <c:pt idx="4">
                  <c:v>8.51</c:v>
                </c:pt>
                <c:pt idx="5">
                  <c:v>9.58</c:v>
                </c:pt>
                <c:pt idx="6">
                  <c:v>10.7</c:v>
                </c:pt>
                <c:pt idx="7">
                  <c:v>12.3</c:v>
                </c:pt>
                <c:pt idx="8">
                  <c:v>13.5</c:v>
                </c:pt>
              </c:numCache>
            </c:numRef>
          </c:xVal>
          <c:yVal>
            <c:numRef>
              <c:f>'12hr-Atlas14'!$D$5:$D$13</c:f>
              <c:numCache>
                <c:formatCode>General</c:formatCode>
                <c:ptCount val="9"/>
                <c:pt idx="0">
                  <c:v>3.79</c:v>
                </c:pt>
                <c:pt idx="1">
                  <c:v>5.22</c:v>
                </c:pt>
                <c:pt idx="2">
                  <c:v>6.19</c:v>
                </c:pt>
                <c:pt idx="3">
                  <c:v>7.49</c:v>
                </c:pt>
                <c:pt idx="4">
                  <c:v>8.51</c:v>
                </c:pt>
                <c:pt idx="5">
                  <c:v>9.58</c:v>
                </c:pt>
                <c:pt idx="6">
                  <c:v>10.7</c:v>
                </c:pt>
                <c:pt idx="7">
                  <c:v>12.3</c:v>
                </c:pt>
                <c:pt idx="8">
                  <c:v>13.5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42-4C21-9FF6-1043FDEC3D1E}"/>
            </c:ext>
          </c:extLst>
        </c:ser>
        <c:ser>
          <c:idx val="2"/>
          <c:order val="2"/>
          <c:tx>
            <c:v>Upper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'12hr-Atlas14'!$D$23:$D$31</c:f>
              <c:numCache>
                <c:formatCode>General</c:formatCode>
                <c:ptCount val="9"/>
                <c:pt idx="0">
                  <c:v>3.79</c:v>
                </c:pt>
                <c:pt idx="1">
                  <c:v>5.22</c:v>
                </c:pt>
                <c:pt idx="2">
                  <c:v>6.19</c:v>
                </c:pt>
                <c:pt idx="3">
                  <c:v>7.49</c:v>
                </c:pt>
                <c:pt idx="4">
                  <c:v>8.51</c:v>
                </c:pt>
                <c:pt idx="5">
                  <c:v>9.58</c:v>
                </c:pt>
                <c:pt idx="6">
                  <c:v>10.7</c:v>
                </c:pt>
                <c:pt idx="7">
                  <c:v>12.3</c:v>
                </c:pt>
                <c:pt idx="8">
                  <c:v>13.5</c:v>
                </c:pt>
              </c:numCache>
            </c:numRef>
          </c:xVal>
          <c:yVal>
            <c:numRef>
              <c:f>'12hr-Atlas14'!$E$23:$E$31</c:f>
              <c:numCache>
                <c:formatCode>General</c:formatCode>
                <c:ptCount val="9"/>
                <c:pt idx="0">
                  <c:v>4.43</c:v>
                </c:pt>
                <c:pt idx="1">
                  <c:v>6.13</c:v>
                </c:pt>
                <c:pt idx="2">
                  <c:v>7.32</c:v>
                </c:pt>
                <c:pt idx="3">
                  <c:v>9.1999999999999993</c:v>
                </c:pt>
                <c:pt idx="4">
                  <c:v>10.7</c:v>
                </c:pt>
                <c:pt idx="5">
                  <c:v>12.4</c:v>
                </c:pt>
                <c:pt idx="6">
                  <c:v>14.3</c:v>
                </c:pt>
                <c:pt idx="7">
                  <c:v>17.2</c:v>
                </c:pt>
                <c:pt idx="8">
                  <c:v>19.7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42-4C21-9FF6-1043FDEC3D1E}"/>
            </c:ext>
          </c:extLst>
        </c:ser>
        <c:ser>
          <c:idx val="3"/>
          <c:order val="3"/>
          <c:tx>
            <c:v>Lower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'12hr-Atlas14'!$D$23:$D$31</c:f>
              <c:numCache>
                <c:formatCode>General</c:formatCode>
                <c:ptCount val="9"/>
                <c:pt idx="0">
                  <c:v>3.79</c:v>
                </c:pt>
                <c:pt idx="1">
                  <c:v>5.22</c:v>
                </c:pt>
                <c:pt idx="2">
                  <c:v>6.19</c:v>
                </c:pt>
                <c:pt idx="3">
                  <c:v>7.49</c:v>
                </c:pt>
                <c:pt idx="4">
                  <c:v>8.51</c:v>
                </c:pt>
                <c:pt idx="5">
                  <c:v>9.58</c:v>
                </c:pt>
                <c:pt idx="6">
                  <c:v>10.7</c:v>
                </c:pt>
                <c:pt idx="7">
                  <c:v>12.3</c:v>
                </c:pt>
                <c:pt idx="8">
                  <c:v>13.5</c:v>
                </c:pt>
              </c:numCache>
            </c:numRef>
          </c:xVal>
          <c:yVal>
            <c:numRef>
              <c:f>'12hr-Atlas14'!$C$23:$C$31</c:f>
              <c:numCache>
                <c:formatCode>General</c:formatCode>
                <c:ptCount val="9"/>
                <c:pt idx="0">
                  <c:v>3.28</c:v>
                </c:pt>
                <c:pt idx="1">
                  <c:v>4.5</c:v>
                </c:pt>
                <c:pt idx="2">
                  <c:v>5.29</c:v>
                </c:pt>
                <c:pt idx="3">
                  <c:v>6.15</c:v>
                </c:pt>
                <c:pt idx="4">
                  <c:v>6.83</c:v>
                </c:pt>
                <c:pt idx="5">
                  <c:v>7.47</c:v>
                </c:pt>
                <c:pt idx="6">
                  <c:v>8.09</c:v>
                </c:pt>
                <c:pt idx="7">
                  <c:v>8.86</c:v>
                </c:pt>
                <c:pt idx="8">
                  <c:v>9.41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42-4C21-9FF6-1043FDEC3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01072"/>
        <c:axId val="468710624"/>
      </c:scatterChart>
      <c:valAx>
        <c:axId val="13540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10624"/>
        <c:crosses val="autoZero"/>
        <c:crossBetween val="midCat"/>
      </c:valAx>
      <c:valAx>
        <c:axId val="46871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1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848521916593787"/>
          <c:y val="0.17281274412175965"/>
          <c:w val="5.9888925905157479E-2"/>
          <c:h val="0.117035913698341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NOAA Atlas 14</a:t>
            </a:r>
            <a:r>
              <a:rPr lang="en-US" baseline="0"/>
              <a:t> 24-hr precipitation-frequency depths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41731508979228E-2"/>
          <c:y val="6.4308617141446658E-2"/>
          <c:w val="0.86993165031541808"/>
          <c:h val="0.86252577912129413"/>
        </c:manualLayout>
      </c:layout>
      <c:scatterChart>
        <c:scatterStyle val="lineMarker"/>
        <c:varyColors val="0"/>
        <c:ser>
          <c:idx val="0"/>
          <c:order val="0"/>
          <c:tx>
            <c:v>Estimated Depths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'24hr-Atlas14'!$D$5:$D$13</c:f>
              <c:numCache>
                <c:formatCode>General</c:formatCode>
                <c:ptCount val="9"/>
                <c:pt idx="0">
                  <c:v>5.0380000000000003</c:v>
                </c:pt>
                <c:pt idx="1">
                  <c:v>7.1369999999999996</c:v>
                </c:pt>
                <c:pt idx="2">
                  <c:v>8.5299999999999994</c:v>
                </c:pt>
                <c:pt idx="3">
                  <c:v>10.377000000000001</c:v>
                </c:pt>
                <c:pt idx="4">
                  <c:v>11.815</c:v>
                </c:pt>
                <c:pt idx="5">
                  <c:v>13.301</c:v>
                </c:pt>
                <c:pt idx="6">
                  <c:v>14.843999999999999</c:v>
                </c:pt>
                <c:pt idx="7">
                  <c:v>16.98</c:v>
                </c:pt>
                <c:pt idx="8">
                  <c:v>18.675999999999998</c:v>
                </c:pt>
              </c:numCache>
            </c:numRef>
          </c:xVal>
          <c:yVal>
            <c:numRef>
              <c:f>'24hr-Atlas14'!$E$5:$E$13</c:f>
              <c:numCache>
                <c:formatCode>0.00</c:formatCode>
                <c:ptCount val="9"/>
                <c:pt idx="0">
                  <c:v>5.1223210331019677</c:v>
                </c:pt>
                <c:pt idx="1">
                  <c:v>7.1051933419895121</c:v>
                </c:pt>
                <c:pt idx="2">
                  <c:v>8.4957741590472402</c:v>
                </c:pt>
                <c:pt idx="3">
                  <c:v>10.346612436763863</c:v>
                </c:pt>
                <c:pt idx="4">
                  <c:v>11.790753971820223</c:v>
                </c:pt>
                <c:pt idx="5">
                  <c:v>13.287049035215015</c:v>
                </c:pt>
                <c:pt idx="6">
                  <c:v>14.842846983761236</c:v>
                </c:pt>
                <c:pt idx="7">
                  <c:v>16.999430512627637</c:v>
                </c:pt>
                <c:pt idx="8">
                  <c:v>18.711613604939068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EB-48E4-A463-DCCB74A7FABB}"/>
            </c:ext>
          </c:extLst>
        </c:ser>
        <c:ser>
          <c:idx val="1"/>
          <c:order val="1"/>
          <c:tx>
            <c:v>1-1 line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'24hr-Atlas14'!$D$5:$D$13</c:f>
              <c:numCache>
                <c:formatCode>General</c:formatCode>
                <c:ptCount val="9"/>
                <c:pt idx="0">
                  <c:v>5.0380000000000003</c:v>
                </c:pt>
                <c:pt idx="1">
                  <c:v>7.1369999999999996</c:v>
                </c:pt>
                <c:pt idx="2">
                  <c:v>8.5299999999999994</c:v>
                </c:pt>
                <c:pt idx="3">
                  <c:v>10.377000000000001</c:v>
                </c:pt>
                <c:pt idx="4">
                  <c:v>11.815</c:v>
                </c:pt>
                <c:pt idx="5">
                  <c:v>13.301</c:v>
                </c:pt>
                <c:pt idx="6">
                  <c:v>14.843999999999999</c:v>
                </c:pt>
                <c:pt idx="7">
                  <c:v>16.98</c:v>
                </c:pt>
                <c:pt idx="8">
                  <c:v>18.675999999999998</c:v>
                </c:pt>
              </c:numCache>
            </c:numRef>
          </c:xVal>
          <c:yVal>
            <c:numRef>
              <c:f>'24hr-Atlas14'!$D$5:$D$13</c:f>
              <c:numCache>
                <c:formatCode>General</c:formatCode>
                <c:ptCount val="9"/>
                <c:pt idx="0">
                  <c:v>5.0380000000000003</c:v>
                </c:pt>
                <c:pt idx="1">
                  <c:v>7.1369999999999996</c:v>
                </c:pt>
                <c:pt idx="2">
                  <c:v>8.5299999999999994</c:v>
                </c:pt>
                <c:pt idx="3">
                  <c:v>10.377000000000001</c:v>
                </c:pt>
                <c:pt idx="4">
                  <c:v>11.815</c:v>
                </c:pt>
                <c:pt idx="5">
                  <c:v>13.301</c:v>
                </c:pt>
                <c:pt idx="6">
                  <c:v>14.843999999999999</c:v>
                </c:pt>
                <c:pt idx="7">
                  <c:v>16.98</c:v>
                </c:pt>
                <c:pt idx="8">
                  <c:v>18.675999999999998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EB-48E4-A463-DCCB74A7FABB}"/>
            </c:ext>
          </c:extLst>
        </c:ser>
        <c:ser>
          <c:idx val="2"/>
          <c:order val="2"/>
          <c:tx>
            <c:v>Upper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'24hr-Atlas14'!$D$23:$D$31</c:f>
              <c:numCache>
                <c:formatCode>General</c:formatCode>
                <c:ptCount val="9"/>
                <c:pt idx="0">
                  <c:v>5.0380000000000003</c:v>
                </c:pt>
                <c:pt idx="1">
                  <c:v>7.1369999999999996</c:v>
                </c:pt>
                <c:pt idx="2">
                  <c:v>8.5299999999999994</c:v>
                </c:pt>
                <c:pt idx="3">
                  <c:v>10.377000000000001</c:v>
                </c:pt>
                <c:pt idx="4">
                  <c:v>11.815</c:v>
                </c:pt>
                <c:pt idx="5">
                  <c:v>13.301</c:v>
                </c:pt>
                <c:pt idx="6">
                  <c:v>14.843999999999999</c:v>
                </c:pt>
                <c:pt idx="7">
                  <c:v>16.98</c:v>
                </c:pt>
                <c:pt idx="8">
                  <c:v>18.675999999999998</c:v>
                </c:pt>
              </c:numCache>
            </c:numRef>
          </c:xVal>
          <c:yVal>
            <c:numRef>
              <c:f>'24hr-Atlas14'!$E$23:$E$31</c:f>
              <c:numCache>
                <c:formatCode>General</c:formatCode>
                <c:ptCount val="9"/>
                <c:pt idx="0">
                  <c:v>5.66</c:v>
                </c:pt>
                <c:pt idx="1">
                  <c:v>8.0399999999999991</c:v>
                </c:pt>
                <c:pt idx="2">
                  <c:v>9.67</c:v>
                </c:pt>
                <c:pt idx="3">
                  <c:v>12.1</c:v>
                </c:pt>
                <c:pt idx="4">
                  <c:v>14</c:v>
                </c:pt>
                <c:pt idx="5">
                  <c:v>16.100000000000001</c:v>
                </c:pt>
                <c:pt idx="6">
                  <c:v>18.399999999999999</c:v>
                </c:pt>
                <c:pt idx="7">
                  <c:v>21.9</c:v>
                </c:pt>
                <c:pt idx="8">
                  <c:v>24.8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63-4697-BDC8-5D91459911E0}"/>
            </c:ext>
          </c:extLst>
        </c:ser>
        <c:ser>
          <c:idx val="3"/>
          <c:order val="3"/>
          <c:tx>
            <c:v>Lower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'24hr-Atlas14'!$D$23:$D$31</c:f>
              <c:numCache>
                <c:formatCode>General</c:formatCode>
                <c:ptCount val="9"/>
                <c:pt idx="0">
                  <c:v>5.0380000000000003</c:v>
                </c:pt>
                <c:pt idx="1">
                  <c:v>7.1369999999999996</c:v>
                </c:pt>
                <c:pt idx="2">
                  <c:v>8.5299999999999994</c:v>
                </c:pt>
                <c:pt idx="3">
                  <c:v>10.377000000000001</c:v>
                </c:pt>
                <c:pt idx="4">
                  <c:v>11.815</c:v>
                </c:pt>
                <c:pt idx="5">
                  <c:v>13.301</c:v>
                </c:pt>
                <c:pt idx="6">
                  <c:v>14.843999999999999</c:v>
                </c:pt>
                <c:pt idx="7">
                  <c:v>16.98</c:v>
                </c:pt>
                <c:pt idx="8">
                  <c:v>18.675999999999998</c:v>
                </c:pt>
              </c:numCache>
            </c:numRef>
          </c:xVal>
          <c:yVal>
            <c:numRef>
              <c:f>'24hr-Atlas14'!$C$23:$C$31</c:f>
              <c:numCache>
                <c:formatCode>General</c:formatCode>
                <c:ptCount val="9"/>
                <c:pt idx="0">
                  <c:v>4.57</c:v>
                </c:pt>
                <c:pt idx="1">
                  <c:v>6.47</c:v>
                </c:pt>
                <c:pt idx="2">
                  <c:v>7.68</c:v>
                </c:pt>
                <c:pt idx="3">
                  <c:v>9.07</c:v>
                </c:pt>
                <c:pt idx="4">
                  <c:v>10.1</c:v>
                </c:pt>
                <c:pt idx="5">
                  <c:v>11.2</c:v>
                </c:pt>
                <c:pt idx="6">
                  <c:v>12.2</c:v>
                </c:pt>
                <c:pt idx="7">
                  <c:v>13.5</c:v>
                </c:pt>
                <c:pt idx="8">
                  <c:v>14.4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63-4697-BDC8-5D9145991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01072"/>
        <c:axId val="468710624"/>
      </c:scatterChart>
      <c:valAx>
        <c:axId val="135401072"/>
        <c:scaling>
          <c:orientation val="minMax"/>
          <c:min val="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</a:t>
                </a:r>
                <a:r>
                  <a:rPr lang="en-US" baseline="0"/>
                  <a:t> </a:t>
                </a:r>
                <a:r>
                  <a:rPr lang="en-US"/>
                  <a:t>depths (in)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10624"/>
        <c:crosses val="autoZero"/>
        <c:crossBetween val="midCat"/>
      </c:valAx>
      <c:valAx>
        <c:axId val="468710624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 depths (in)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1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848521916593787"/>
          <c:y val="0.17281274412175965"/>
          <c:w val="0.16049111092615373"/>
          <c:h val="0.144777565741025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28574</xdr:colOff>
      <xdr:row>1</xdr:row>
      <xdr:rowOff>85724</xdr:rowOff>
    </xdr:from>
    <xdr:to>
      <xdr:col>27</xdr:col>
      <xdr:colOff>457200</xdr:colOff>
      <xdr:row>39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6BB787-F09B-4B0C-937C-2BB1592117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28574</xdr:colOff>
      <xdr:row>1</xdr:row>
      <xdr:rowOff>85724</xdr:rowOff>
    </xdr:from>
    <xdr:to>
      <xdr:col>27</xdr:col>
      <xdr:colOff>457200</xdr:colOff>
      <xdr:row>39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06A0DC-279B-443B-92CA-37AD439C4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28574</xdr:colOff>
      <xdr:row>1</xdr:row>
      <xdr:rowOff>85724</xdr:rowOff>
    </xdr:from>
    <xdr:to>
      <xdr:col>27</xdr:col>
      <xdr:colOff>457200</xdr:colOff>
      <xdr:row>39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6DA24B-BA9B-4C00-9F49-F148C4F1D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28574</xdr:colOff>
      <xdr:row>1</xdr:row>
      <xdr:rowOff>85724</xdr:rowOff>
    </xdr:from>
    <xdr:to>
      <xdr:col>27</xdr:col>
      <xdr:colOff>457200</xdr:colOff>
      <xdr:row>39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9C97E9-5E07-57B4-7955-76EF9C2048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arlovits, Gregory S CIV USARMY CEIWR (USA)" id="{7398E952-78B4-4514-8E60-48EE7EB0AAAD}" userId="S::Gregory.S.Karlovits@usace.army.mil::6c92c153-0878-4754-b003-f27fa070ea3a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2-07-26T11:52:56.64" personId="{7398E952-78B4-4514-8E60-48EE7EB0AAAD}" id="{F1977F58-DA8A-47A0-BA97-9DE7AE26F0B3}">
    <text>Make sure you are using the "Annual Maximum" values from Atlas 14.</text>
  </threadedComment>
  <threadedComment ref="B15" dT="2022-07-26T11:54:06.41" personId="{7398E952-78B4-4514-8E60-48EE7EB0AAAD}" id="{A2EA42F6-6EB3-4D98-A059-24194C82C155}">
    <text>A good initial guess is the 2-year value</text>
  </threadedComment>
  <threadedComment ref="B16" dT="2022-07-26T12:02:07.52" personId="{7398E952-78B4-4514-8E60-48EE7EB0AAAD}" id="{F84B54D8-81BF-486D-88A0-C1D230C45E09}">
    <text>No easy guideline on this one, but for 24 hour precipitation starting with 1 is usually ok.</text>
  </threadedComment>
  <threadedComment ref="B16" dT="2022-07-26T12:03:25.41" personId="{7398E952-78B4-4514-8E60-48EE7EB0AAAD}" id="{708BE109-AAE0-4466-A016-7BF8447B1804}" parentId="{F84B54D8-81BF-486D-88A0-C1D230C45E09}">
    <text>6 hour could start around 0.5</text>
  </threadedComment>
  <threadedComment ref="B16" dT="2022-07-26T12:04:35.39" personId="{7398E952-78B4-4514-8E60-48EE7EB0AAAD}" id="{7F6C88C1-69F8-41E5-BA64-BDB62BA29DB6}" parentId="{F84B54D8-81BF-486D-88A0-C1D230C45E09}">
    <text>Longer durations starting around 1 is probably ok too.</text>
  </threadedComment>
  <threadedComment ref="B17" dT="2022-07-26T11:54:51.15" personId="{7398E952-78B4-4514-8E60-48EE7EB0AAAD}" id="{D3D63D07-65BF-408A-A0C8-478AB3BEF6F6}">
    <text>a good initial guess is 0, but make sure you bound this between -0.25 and 1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4" dT="2022-07-26T11:52:56.64" personId="{7398E952-78B4-4514-8E60-48EE7EB0AAAD}" id="{7CB79D99-E235-453C-8F8F-FE52373A3DB4}">
    <text>Make sure you are using the "Annual Maximum" values from Atlas 14.</text>
  </threadedComment>
  <threadedComment ref="B15" dT="2022-07-26T11:54:06.41" personId="{7398E952-78B4-4514-8E60-48EE7EB0AAAD}" id="{E1E4DAAE-6530-4BF1-B4FA-3F22A1C0A189}">
    <text>A good initial guess is the 2-year value</text>
  </threadedComment>
  <threadedComment ref="B16" dT="2022-07-26T12:02:07.52" personId="{7398E952-78B4-4514-8E60-48EE7EB0AAAD}" id="{0DBDD4E5-B0CD-48CB-A72E-90ECBB10223F}">
    <text>No easy guideline on this one, but for 24 hour precipitation starting with 1 is usually ok.</text>
  </threadedComment>
  <threadedComment ref="B16" dT="2022-07-26T12:03:25.41" personId="{7398E952-78B4-4514-8E60-48EE7EB0AAAD}" id="{32B7BE27-8134-44B9-ADE8-70ADEC4D3A64}" parentId="{0DBDD4E5-B0CD-48CB-A72E-90ECBB10223F}">
    <text>6 hour could start around 0.5</text>
  </threadedComment>
  <threadedComment ref="B16" dT="2022-07-26T12:04:35.39" personId="{7398E952-78B4-4514-8E60-48EE7EB0AAAD}" id="{581F28F3-E5B0-4E46-8717-1082EA49C280}" parentId="{0DBDD4E5-B0CD-48CB-A72E-90ECBB10223F}">
    <text>Longer durations starting around 1 is probably ok too.</text>
  </threadedComment>
  <threadedComment ref="B17" dT="2022-07-26T11:54:51.15" personId="{7398E952-78B4-4514-8E60-48EE7EB0AAAD}" id="{CC54472D-1CA2-4F38-A9A8-269B8268E8ED}">
    <text>a good initial guess is 0, but make sure you bound this between -0.25 and 1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4" dT="2022-07-26T11:52:56.64" personId="{7398E952-78B4-4514-8E60-48EE7EB0AAAD}" id="{CE696EF7-0B5D-4E4C-93F4-D14DC25AB06D}">
    <text>Make sure you are using the "Annual Maximum" values from Atlas 14.</text>
  </threadedComment>
  <threadedComment ref="B15" dT="2022-07-26T11:54:06.41" personId="{7398E952-78B4-4514-8E60-48EE7EB0AAAD}" id="{87868C3A-9C5D-4DBC-A547-83980BD10BAC}">
    <text>A good initial guess is the 2-year value</text>
  </threadedComment>
  <threadedComment ref="B16" dT="2022-07-26T12:02:07.52" personId="{7398E952-78B4-4514-8E60-48EE7EB0AAAD}" id="{3EFC14EC-73F9-4ABB-8E8F-754E34487071}">
    <text>No easy guideline on this one, but for 24 hour precipitation starting with 1 is usually ok.</text>
  </threadedComment>
  <threadedComment ref="B16" dT="2022-07-26T12:03:25.41" personId="{7398E952-78B4-4514-8E60-48EE7EB0AAAD}" id="{45784B7C-29AF-4389-80FB-AF55550A1007}" parentId="{3EFC14EC-73F9-4ABB-8E8F-754E34487071}">
    <text>6 hour could start around 0.5</text>
  </threadedComment>
  <threadedComment ref="B16" dT="2022-07-26T12:04:35.39" personId="{7398E952-78B4-4514-8E60-48EE7EB0AAAD}" id="{8E7A69C3-723B-477A-B26B-6C7E6B9404C1}" parentId="{3EFC14EC-73F9-4ABB-8E8F-754E34487071}">
    <text>Longer durations starting around 1 is probably ok too.</text>
  </threadedComment>
  <threadedComment ref="B17" dT="2022-07-26T11:54:51.15" personId="{7398E952-78B4-4514-8E60-48EE7EB0AAAD}" id="{87C27004-92AA-41CB-8B73-3206CDE41292}">
    <text>a good initial guess is 0, but make sure you bound this between -0.25 and 1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D4" dT="2022-07-26T11:52:56.64" personId="{7398E952-78B4-4514-8E60-48EE7EB0AAAD}" id="{C8943479-C1CE-415F-BEA9-8104EB7EB0D0}">
    <text>Make sure you are using the "Annual Maximum" values from Atlas 14.</text>
  </threadedComment>
  <threadedComment ref="B15" dT="2022-07-26T11:54:06.41" personId="{7398E952-78B4-4514-8E60-48EE7EB0AAAD}" id="{7CA2018A-580C-4321-885B-8601B130E0D4}">
    <text>A good initial guess is the 2-year value</text>
  </threadedComment>
  <threadedComment ref="B16" dT="2022-07-26T12:02:07.52" personId="{7398E952-78B4-4514-8E60-48EE7EB0AAAD}" id="{28D82082-F52B-4753-9232-DE7A1E079165}">
    <text>No easy guideline on this one, but for 24 hour precipitation starting with 1 is usually ok.</text>
  </threadedComment>
  <threadedComment ref="B16" dT="2022-07-26T12:03:25.41" personId="{7398E952-78B4-4514-8E60-48EE7EB0AAAD}" id="{B5811A4E-9786-4D2A-A9E8-B5BCD39A4228}" parentId="{28D82082-F52B-4753-9232-DE7A1E079165}">
    <text>6 hour could start around 0.5</text>
  </threadedComment>
  <threadedComment ref="B16" dT="2022-07-26T12:04:35.39" personId="{7398E952-78B4-4514-8E60-48EE7EB0AAAD}" id="{5A43EBA1-84E0-4A8D-833F-148CAB62F515}" parentId="{28D82082-F52B-4753-9232-DE7A1E079165}">
    <text>Longer durations starting around 1 is probably ok too.</text>
  </threadedComment>
  <threadedComment ref="B17" dT="2022-07-26T11:54:51.15" personId="{7398E952-78B4-4514-8E60-48EE7EB0AAAD}" id="{52F365A2-EC6E-458E-9918-3EAE2205E6C3}">
    <text>a good initial guess is 0, but make sure you bound this between -0.25 and 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8DC01-B164-41C9-9F71-6DC7C61132FF}">
  <dimension ref="B2:L31"/>
  <sheetViews>
    <sheetView workbookViewId="0">
      <selection activeCell="H23" sqref="H23"/>
    </sheetView>
  </sheetViews>
  <sheetFormatPr defaultRowHeight="15" x14ac:dyDescent="0.25"/>
  <cols>
    <col min="3" max="3" width="18.28515625" customWidth="1"/>
    <col min="4" max="4" width="10.7109375" bestFit="1" customWidth="1"/>
    <col min="5" max="5" width="12" bestFit="1" customWidth="1"/>
  </cols>
  <sheetData>
    <row r="2" spans="2:8" x14ac:dyDescent="0.25">
      <c r="B2" t="s">
        <v>12</v>
      </c>
    </row>
    <row r="3" spans="2:8" x14ac:dyDescent="0.25">
      <c r="C3" t="s">
        <v>4</v>
      </c>
      <c r="D3" t="s">
        <v>10</v>
      </c>
    </row>
    <row r="4" spans="2:8" x14ac:dyDescent="0.25">
      <c r="B4" t="s">
        <v>0</v>
      </c>
      <c r="C4" t="s">
        <v>1</v>
      </c>
      <c r="D4" t="s">
        <v>2</v>
      </c>
      <c r="E4" t="s">
        <v>3</v>
      </c>
      <c r="F4" t="s">
        <v>8</v>
      </c>
    </row>
    <row r="5" spans="2:8" x14ac:dyDescent="0.25">
      <c r="B5">
        <v>2</v>
      </c>
      <c r="C5">
        <f>1-1/$B5</f>
        <v>0.5</v>
      </c>
      <c r="D5" s="2">
        <v>8.32</v>
      </c>
      <c r="E5" s="3">
        <f>IF($C$17=0,$C$15-$C$16*LN(-LN($C5)),$C$15+$C$16/$C$17*(1-(-LN($C5)^$C$17)))</f>
        <v>8.621688092895754</v>
      </c>
      <c r="F5">
        <f>($D5-$E5)^2</f>
        <v>9.1015705395076918E-2</v>
      </c>
      <c r="H5" t="s">
        <v>11</v>
      </c>
    </row>
    <row r="6" spans="2:8" x14ac:dyDescent="0.25">
      <c r="B6">
        <v>5</v>
      </c>
      <c r="C6">
        <f t="shared" ref="C6:C13" si="0">1-1/$B6</f>
        <v>0.8</v>
      </c>
      <c r="D6" s="2">
        <v>12.3</v>
      </c>
      <c r="E6" s="3">
        <f t="shared" ref="E6:E13" si="1">IF($C$17=0,$C$15-$C$16*LN(-LN($C6)),$C$15+$C$16/$C$17*(1-(-LN($C6)^$C$17)))</f>
        <v>12.224420475425259</v>
      </c>
      <c r="F6">
        <f t="shared" ref="F6:F13" si="2">($D6-$E6)^2</f>
        <v>5.7122645349440525E-3</v>
      </c>
    </row>
    <row r="7" spans="2:8" x14ac:dyDescent="0.25">
      <c r="B7">
        <v>10</v>
      </c>
      <c r="C7">
        <f t="shared" si="0"/>
        <v>0.9</v>
      </c>
      <c r="D7" s="2">
        <v>14.8</v>
      </c>
      <c r="E7" s="3">
        <f t="shared" si="1"/>
        <v>14.719891510823516</v>
      </c>
      <c r="F7">
        <f t="shared" si="2"/>
        <v>6.4173700381390409E-3</v>
      </c>
    </row>
    <row r="8" spans="2:8" x14ac:dyDescent="0.25">
      <c r="B8">
        <v>25</v>
      </c>
      <c r="C8">
        <f t="shared" si="0"/>
        <v>0.96</v>
      </c>
      <c r="D8" s="2">
        <v>18.100000000000001</v>
      </c>
      <c r="E8" s="3">
        <f t="shared" si="1"/>
        <v>18.004225062573294</v>
      </c>
      <c r="F8">
        <f t="shared" si="2"/>
        <v>9.1728386390897178E-3</v>
      </c>
    </row>
    <row r="9" spans="2:8" x14ac:dyDescent="0.25">
      <c r="B9">
        <v>50</v>
      </c>
      <c r="C9">
        <f t="shared" si="0"/>
        <v>0.98</v>
      </c>
      <c r="D9" s="2">
        <v>20.7</v>
      </c>
      <c r="E9" s="3">
        <f t="shared" si="1"/>
        <v>20.539150069634335</v>
      </c>
      <c r="F9">
        <f t="shared" si="2"/>
        <v>2.5872700098639057E-2</v>
      </c>
    </row>
    <row r="10" spans="2:8" x14ac:dyDescent="0.25">
      <c r="B10">
        <v>100</v>
      </c>
      <c r="C10">
        <f t="shared" si="0"/>
        <v>0.99</v>
      </c>
      <c r="D10" s="2">
        <v>23.3</v>
      </c>
      <c r="E10" s="3">
        <f t="shared" si="1"/>
        <v>23.141437594263184</v>
      </c>
      <c r="F10">
        <f t="shared" si="2"/>
        <v>2.5142036513046806E-2</v>
      </c>
    </row>
    <row r="11" spans="2:8" x14ac:dyDescent="0.25">
      <c r="B11">
        <v>200</v>
      </c>
      <c r="C11">
        <f t="shared" si="0"/>
        <v>0.995</v>
      </c>
      <c r="D11" s="2">
        <v>25.9</v>
      </c>
      <c r="E11" s="3">
        <f t="shared" si="1"/>
        <v>25.822432590472193</v>
      </c>
      <c r="F11">
        <f t="shared" si="2"/>
        <v>6.0167030208543087E-3</v>
      </c>
    </row>
    <row r="12" spans="2:8" x14ac:dyDescent="0.25">
      <c r="B12">
        <v>500</v>
      </c>
      <c r="C12">
        <f t="shared" si="0"/>
        <v>0.998</v>
      </c>
      <c r="D12" s="2">
        <v>29.5</v>
      </c>
      <c r="E12" s="3">
        <f t="shared" si="1"/>
        <v>29.499275030930733</v>
      </c>
      <c r="F12">
        <f t="shared" si="2"/>
        <v>5.2558015139450527E-7</v>
      </c>
    </row>
    <row r="13" spans="2:8" x14ac:dyDescent="0.25">
      <c r="B13">
        <v>1000</v>
      </c>
      <c r="C13">
        <f t="shared" si="0"/>
        <v>0.999</v>
      </c>
      <c r="D13" s="2">
        <v>32.299999999999997</v>
      </c>
      <c r="E13" s="3">
        <f t="shared" si="1"/>
        <v>32.387622327564237</v>
      </c>
      <c r="F13">
        <f t="shared" si="2"/>
        <v>7.6776722877750191E-3</v>
      </c>
    </row>
    <row r="14" spans="2:8" x14ac:dyDescent="0.25">
      <c r="E14" t="s">
        <v>9</v>
      </c>
      <c r="F14">
        <f>SUM($F$5:$F$13)</f>
        <v>0.17702781610771631</v>
      </c>
    </row>
    <row r="15" spans="2:8" x14ac:dyDescent="0.25">
      <c r="B15" t="s">
        <v>5</v>
      </c>
      <c r="C15">
        <v>7.4980000000000002</v>
      </c>
    </row>
    <row r="16" spans="2:8" x14ac:dyDescent="0.25">
      <c r="B16" t="s">
        <v>6</v>
      </c>
      <c r="C16">
        <v>3.0390000000000001</v>
      </c>
    </row>
    <row r="17" spans="2:12" x14ac:dyDescent="0.25">
      <c r="B17" t="s">
        <v>7</v>
      </c>
      <c r="C17">
        <v>-4.8000000000000001E-2</v>
      </c>
    </row>
    <row r="21" spans="2:12" x14ac:dyDescent="0.25">
      <c r="C21" t="s">
        <v>13</v>
      </c>
      <c r="D21" t="s">
        <v>15</v>
      </c>
      <c r="E21" t="s">
        <v>14</v>
      </c>
    </row>
    <row r="23" spans="2:12" x14ac:dyDescent="0.25">
      <c r="B23">
        <v>2</v>
      </c>
      <c r="C23" s="1">
        <v>7.56</v>
      </c>
      <c r="D23" s="2">
        <v>8.32</v>
      </c>
      <c r="E23" s="1">
        <v>9.36</v>
      </c>
      <c r="F23" s="1"/>
      <c r="G23" s="1"/>
      <c r="H23" s="1"/>
      <c r="I23" s="1"/>
      <c r="J23" s="1"/>
      <c r="K23" s="1"/>
      <c r="L23" s="1"/>
    </row>
    <row r="24" spans="2:12" x14ac:dyDescent="0.25">
      <c r="B24">
        <v>5</v>
      </c>
      <c r="C24" s="1">
        <v>11.1</v>
      </c>
      <c r="D24" s="2">
        <v>12.3</v>
      </c>
      <c r="E24" s="1">
        <v>13.8</v>
      </c>
    </row>
    <row r="25" spans="2:12" x14ac:dyDescent="0.25">
      <c r="B25">
        <v>10</v>
      </c>
      <c r="C25" s="1">
        <v>13.3</v>
      </c>
      <c r="D25" s="2">
        <v>14.8</v>
      </c>
      <c r="E25" s="1">
        <v>16.8</v>
      </c>
    </row>
    <row r="26" spans="2:12" x14ac:dyDescent="0.25">
      <c r="B26">
        <v>25</v>
      </c>
      <c r="C26" s="1">
        <v>15.9</v>
      </c>
      <c r="D26" s="2">
        <v>18.100000000000001</v>
      </c>
      <c r="E26" s="1">
        <v>21.2</v>
      </c>
    </row>
    <row r="27" spans="2:12" x14ac:dyDescent="0.25">
      <c r="B27">
        <v>50</v>
      </c>
      <c r="C27" s="1">
        <v>17.8</v>
      </c>
      <c r="D27" s="2">
        <v>20.7</v>
      </c>
      <c r="E27" s="1">
        <v>24.6</v>
      </c>
    </row>
    <row r="28" spans="2:12" x14ac:dyDescent="0.25">
      <c r="B28">
        <v>100</v>
      </c>
      <c r="C28" s="1">
        <v>19.600000000000001</v>
      </c>
      <c r="D28" s="2">
        <v>23.3</v>
      </c>
      <c r="E28" s="1">
        <v>28.2</v>
      </c>
    </row>
    <row r="29" spans="2:12" x14ac:dyDescent="0.25">
      <c r="B29">
        <v>200</v>
      </c>
      <c r="C29" s="1">
        <v>21.3</v>
      </c>
      <c r="D29" s="2">
        <v>25.9</v>
      </c>
      <c r="E29" s="2">
        <v>32.200000000000003</v>
      </c>
    </row>
    <row r="30" spans="2:12" x14ac:dyDescent="0.25">
      <c r="B30">
        <v>500</v>
      </c>
      <c r="C30" s="1">
        <v>23.4</v>
      </c>
      <c r="D30" s="2">
        <v>29.5</v>
      </c>
      <c r="E30" s="2">
        <v>38</v>
      </c>
    </row>
    <row r="31" spans="2:12" x14ac:dyDescent="0.25">
      <c r="B31">
        <v>1000</v>
      </c>
      <c r="C31" s="1">
        <v>24.9</v>
      </c>
      <c r="D31" s="2">
        <v>32.299999999999997</v>
      </c>
      <c r="E31" s="2">
        <v>42.9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B42A4-EC9E-40BF-BCB6-A82A022F81EE}">
  <dimension ref="B2:L31"/>
  <sheetViews>
    <sheetView tabSelected="1" workbookViewId="0">
      <selection activeCell="I24" sqref="I24"/>
    </sheetView>
  </sheetViews>
  <sheetFormatPr defaultRowHeight="15" x14ac:dyDescent="0.25"/>
  <cols>
    <col min="3" max="3" width="18.28515625" customWidth="1"/>
    <col min="4" max="4" width="10.7109375" bestFit="1" customWidth="1"/>
    <col min="5" max="5" width="12" bestFit="1" customWidth="1"/>
  </cols>
  <sheetData>
    <row r="2" spans="2:8" x14ac:dyDescent="0.25">
      <c r="B2" t="s">
        <v>12</v>
      </c>
    </row>
    <row r="3" spans="2:8" x14ac:dyDescent="0.25">
      <c r="C3" t="s">
        <v>4</v>
      </c>
      <c r="D3" t="s">
        <v>10</v>
      </c>
    </row>
    <row r="4" spans="2:8" x14ac:dyDescent="0.25">
      <c r="B4" t="s">
        <v>0</v>
      </c>
      <c r="C4" t="s">
        <v>1</v>
      </c>
      <c r="D4" t="s">
        <v>2</v>
      </c>
      <c r="E4" t="s">
        <v>3</v>
      </c>
      <c r="F4" t="s">
        <v>8</v>
      </c>
    </row>
    <row r="5" spans="2:8" x14ac:dyDescent="0.25">
      <c r="B5">
        <v>2</v>
      </c>
      <c r="C5">
        <f>1-1/$B5</f>
        <v>0.5</v>
      </c>
      <c r="D5" s="2">
        <v>6.5</v>
      </c>
      <c r="E5" s="3">
        <f>IF($C$17=0,$C$15-$C$16*LN(-LN($C5)),$C$15+$C$16/$C$17*(1-(-LN($C5)^$C$17)))</f>
        <v>6.549467835042897</v>
      </c>
      <c r="F5">
        <f>($D5-$E5)^2</f>
        <v>2.4470667038312662E-3</v>
      </c>
      <c r="H5" t="s">
        <v>11</v>
      </c>
    </row>
    <row r="6" spans="2:8" x14ac:dyDescent="0.25">
      <c r="B6">
        <v>5</v>
      </c>
      <c r="C6">
        <f t="shared" ref="C6:C13" si="0">1-1/$B6</f>
        <v>0.8</v>
      </c>
      <c r="D6" s="2">
        <v>9.41</v>
      </c>
      <c r="E6" s="3">
        <f t="shared" ref="E6:E13" si="1">IF($C$17=0,$C$15-$C$16*LN(-LN($C6)),$C$15+$C$16/$C$17*(1-(-LN($C6)^$C$17)))</f>
        <v>9.3380644228044609</v>
      </c>
      <c r="F6">
        <f t="shared" ref="F6:F13" si="2">($D6-$E6)^2</f>
        <v>5.1747272664553826E-3</v>
      </c>
    </row>
    <row r="7" spans="2:8" x14ac:dyDescent="0.25">
      <c r="B7">
        <v>10</v>
      </c>
      <c r="C7">
        <f t="shared" si="0"/>
        <v>0.9</v>
      </c>
      <c r="D7" s="2">
        <v>11.3</v>
      </c>
      <c r="E7" s="3">
        <f t="shared" si="1"/>
        <v>11.264905075037095</v>
      </c>
      <c r="F7">
        <f t="shared" si="2"/>
        <v>1.2316537581519562E-3</v>
      </c>
    </row>
    <row r="8" spans="2:8" x14ac:dyDescent="0.25">
      <c r="B8">
        <v>25</v>
      </c>
      <c r="C8">
        <f t="shared" si="0"/>
        <v>0.96</v>
      </c>
      <c r="D8" s="2">
        <v>13.8</v>
      </c>
      <c r="E8" s="3">
        <f t="shared" si="1"/>
        <v>13.795251891619984</v>
      </c>
      <c r="F8">
        <f t="shared" si="2"/>
        <v>2.2544533188389154E-5</v>
      </c>
    </row>
    <row r="9" spans="2:8" x14ac:dyDescent="0.25">
      <c r="B9">
        <v>50</v>
      </c>
      <c r="C9">
        <f t="shared" si="0"/>
        <v>0.98</v>
      </c>
      <c r="D9" s="2">
        <v>15.8</v>
      </c>
      <c r="E9" s="3">
        <f t="shared" si="1"/>
        <v>15.744051740018939</v>
      </c>
      <c r="F9">
        <f t="shared" si="2"/>
        <v>3.1302077949084428E-3</v>
      </c>
    </row>
    <row r="10" spans="2:8" x14ac:dyDescent="0.25">
      <c r="B10">
        <v>100</v>
      </c>
      <c r="C10">
        <f t="shared" si="0"/>
        <v>0.99</v>
      </c>
      <c r="D10" s="2">
        <v>17.7</v>
      </c>
      <c r="E10" s="3">
        <f t="shared" si="1"/>
        <v>17.74099674798336</v>
      </c>
      <c r="F10">
        <f t="shared" si="2"/>
        <v>1.6807333452111646E-3</v>
      </c>
    </row>
    <row r="11" spans="2:8" x14ac:dyDescent="0.25">
      <c r="B11">
        <v>200</v>
      </c>
      <c r="C11">
        <f t="shared" si="0"/>
        <v>0.995</v>
      </c>
      <c r="D11" s="2">
        <v>19.8</v>
      </c>
      <c r="E11" s="3">
        <f t="shared" si="1"/>
        <v>19.794615813772623</v>
      </c>
      <c r="F11">
        <f t="shared" si="2"/>
        <v>2.8989461331084746E-5</v>
      </c>
    </row>
    <row r="12" spans="2:8" x14ac:dyDescent="0.25">
      <c r="B12">
        <v>500</v>
      </c>
      <c r="C12">
        <f t="shared" si="0"/>
        <v>0.998</v>
      </c>
      <c r="D12" s="2">
        <v>22.6</v>
      </c>
      <c r="E12" s="3">
        <f t="shared" si="1"/>
        <v>22.605133992068286</v>
      </c>
      <c r="F12">
        <f t="shared" si="2"/>
        <v>2.6357874557205523E-5</v>
      </c>
    </row>
    <row r="13" spans="2:8" x14ac:dyDescent="0.25">
      <c r="B13">
        <v>1000</v>
      </c>
      <c r="C13">
        <f t="shared" si="0"/>
        <v>0.999</v>
      </c>
      <c r="D13" s="2">
        <v>24.8</v>
      </c>
      <c r="E13" s="3">
        <f t="shared" si="1"/>
        <v>24.80832720335297</v>
      </c>
      <c r="F13">
        <f t="shared" si="2"/>
        <v>6.9342315681707284E-5</v>
      </c>
    </row>
    <row r="14" spans="2:8" x14ac:dyDescent="0.25">
      <c r="E14" t="s">
        <v>9</v>
      </c>
      <c r="F14">
        <f>SUM($F$5:$F$13)</f>
        <v>1.3811623053316596E-2</v>
      </c>
    </row>
    <row r="15" spans="2:8" x14ac:dyDescent="0.25">
      <c r="B15" t="s">
        <v>5</v>
      </c>
      <c r="C15">
        <v>5.6779999999999999</v>
      </c>
    </row>
    <row r="16" spans="2:8" x14ac:dyDescent="0.25">
      <c r="B16" t="s">
        <v>6</v>
      </c>
      <c r="C16">
        <v>2.3580000000000001</v>
      </c>
    </row>
    <row r="17" spans="2:12" x14ac:dyDescent="0.25">
      <c r="B17" t="s">
        <v>7</v>
      </c>
      <c r="C17">
        <v>-4.5400000000000003E-2</v>
      </c>
    </row>
    <row r="21" spans="2:12" x14ac:dyDescent="0.25">
      <c r="C21" t="s">
        <v>13</v>
      </c>
      <c r="D21" t="s">
        <v>15</v>
      </c>
      <c r="E21" t="s">
        <v>14</v>
      </c>
    </row>
    <row r="23" spans="2:12" x14ac:dyDescent="0.25">
      <c r="B23">
        <v>2</v>
      </c>
      <c r="C23" s="1">
        <v>5.9</v>
      </c>
      <c r="D23" s="2">
        <v>6.5</v>
      </c>
      <c r="E23" s="1">
        <v>7.3</v>
      </c>
      <c r="F23" s="1"/>
      <c r="G23" s="1"/>
      <c r="H23" s="1"/>
      <c r="I23" s="1"/>
      <c r="J23" s="1"/>
      <c r="K23" s="1"/>
      <c r="L23" s="1"/>
    </row>
    <row r="24" spans="2:12" x14ac:dyDescent="0.25">
      <c r="B24">
        <v>5</v>
      </c>
      <c r="C24" s="1">
        <v>8.5299999999999994</v>
      </c>
      <c r="D24" s="2">
        <v>9.41</v>
      </c>
      <c r="E24" s="1">
        <v>10.6</v>
      </c>
    </row>
    <row r="25" spans="2:12" x14ac:dyDescent="0.25">
      <c r="B25">
        <v>10</v>
      </c>
      <c r="C25" s="1">
        <v>10.199999999999999</v>
      </c>
      <c r="D25" s="2">
        <v>11.3</v>
      </c>
      <c r="E25" s="1">
        <v>12.8</v>
      </c>
    </row>
    <row r="26" spans="2:12" x14ac:dyDescent="0.25">
      <c r="B26">
        <v>25</v>
      </c>
      <c r="C26" s="1">
        <v>12.1</v>
      </c>
      <c r="D26" s="2">
        <v>13.8</v>
      </c>
      <c r="E26" s="1">
        <v>16.100000000000001</v>
      </c>
    </row>
    <row r="27" spans="2:12" x14ac:dyDescent="0.25">
      <c r="B27">
        <v>50</v>
      </c>
      <c r="C27" s="1">
        <v>13.5</v>
      </c>
      <c r="D27" s="2">
        <v>15.8</v>
      </c>
      <c r="E27" s="1">
        <v>18.7</v>
      </c>
    </row>
    <row r="28" spans="2:12" x14ac:dyDescent="0.25">
      <c r="B28">
        <v>100</v>
      </c>
      <c r="C28" s="1">
        <v>14.9</v>
      </c>
      <c r="D28" s="2">
        <v>17.7</v>
      </c>
      <c r="E28" s="1">
        <v>21.5</v>
      </c>
    </row>
    <row r="29" spans="2:12" x14ac:dyDescent="0.25">
      <c r="B29">
        <v>200</v>
      </c>
      <c r="C29" s="1">
        <v>16.2</v>
      </c>
      <c r="D29" s="2">
        <v>19.8</v>
      </c>
      <c r="E29" s="2">
        <v>24.6</v>
      </c>
    </row>
    <row r="30" spans="2:12" x14ac:dyDescent="0.25">
      <c r="B30">
        <v>500</v>
      </c>
      <c r="C30" s="1">
        <v>17.899999999999999</v>
      </c>
      <c r="D30" s="2">
        <v>22.6</v>
      </c>
      <c r="E30" s="2">
        <v>29.1</v>
      </c>
    </row>
    <row r="31" spans="2:12" x14ac:dyDescent="0.25">
      <c r="B31">
        <v>1000</v>
      </c>
      <c r="C31" s="1">
        <v>19.100000000000001</v>
      </c>
      <c r="D31" s="2">
        <v>24.8</v>
      </c>
      <c r="E31" s="2">
        <v>32.9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E96E5-F403-4BA3-91D3-CF952B9A9911}">
  <dimension ref="B2:L31"/>
  <sheetViews>
    <sheetView topLeftCell="A4" workbookViewId="0">
      <selection activeCell="H15" sqref="H15:I24"/>
    </sheetView>
  </sheetViews>
  <sheetFormatPr defaultRowHeight="15" x14ac:dyDescent="0.25"/>
  <cols>
    <col min="3" max="3" width="18.28515625" customWidth="1"/>
    <col min="4" max="4" width="10.7109375" bestFit="1" customWidth="1"/>
    <col min="5" max="5" width="12" bestFit="1" customWidth="1"/>
  </cols>
  <sheetData>
    <row r="2" spans="2:8" x14ac:dyDescent="0.25">
      <c r="B2" t="s">
        <v>12</v>
      </c>
    </row>
    <row r="3" spans="2:8" x14ac:dyDescent="0.25">
      <c r="C3" t="s">
        <v>4</v>
      </c>
      <c r="D3" t="s">
        <v>10</v>
      </c>
    </row>
    <row r="4" spans="2:8" x14ac:dyDescent="0.25">
      <c r="B4" t="s">
        <v>0</v>
      </c>
      <c r="C4" t="s">
        <v>1</v>
      </c>
      <c r="D4" t="s">
        <v>2</v>
      </c>
      <c r="E4" t="s">
        <v>3</v>
      </c>
      <c r="F4" t="s">
        <v>8</v>
      </c>
    </row>
    <row r="5" spans="2:8" x14ac:dyDescent="0.25">
      <c r="B5">
        <v>2</v>
      </c>
      <c r="C5">
        <f>1-1/$B5</f>
        <v>0.5</v>
      </c>
      <c r="D5">
        <v>3.79</v>
      </c>
      <c r="E5" s="3">
        <f>IF($C$17=0,$C$15-$C$16*LN(-LN($C5)),$C$15+$C$16/$C$17*(1-(-LN($C5)^$C$17)))</f>
        <v>3.8613633912786192</v>
      </c>
      <c r="F5">
        <f>($D5-$E5)^2</f>
        <v>5.0927336147852924E-3</v>
      </c>
      <c r="H5" t="s">
        <v>11</v>
      </c>
    </row>
    <row r="6" spans="2:8" x14ac:dyDescent="0.25">
      <c r="B6">
        <v>5</v>
      </c>
      <c r="C6">
        <f t="shared" ref="C6:C13" si="0">1-1/$B6</f>
        <v>0.8</v>
      </c>
      <c r="D6">
        <v>5.22</v>
      </c>
      <c r="E6" s="3">
        <f t="shared" ref="E6:E13" si="1">IF($C$17=0,$C$15-$C$16*LN(-LN($C6)),$C$15+$C$16/$C$17*(1-(-LN($C6)^$C$17)))</f>
        <v>5.2122623055234847</v>
      </c>
      <c r="F6">
        <f t="shared" ref="F6:F13" si="2">($D6-$E6)^2</f>
        <v>5.9871915811891772E-5</v>
      </c>
    </row>
    <row r="7" spans="2:8" x14ac:dyDescent="0.25">
      <c r="B7">
        <v>10</v>
      </c>
      <c r="C7">
        <f t="shared" si="0"/>
        <v>0.9</v>
      </c>
      <c r="D7">
        <v>6.19</v>
      </c>
      <c r="E7" s="3">
        <f t="shared" si="1"/>
        <v>6.1733337304552123</v>
      </c>
      <c r="F7">
        <f t="shared" si="2"/>
        <v>2.7776454053953181E-4</v>
      </c>
    </row>
    <row r="8" spans="2:8" x14ac:dyDescent="0.25">
      <c r="B8">
        <v>25</v>
      </c>
      <c r="C8">
        <f t="shared" si="0"/>
        <v>0.96</v>
      </c>
      <c r="D8">
        <v>7.49</v>
      </c>
      <c r="E8" s="3">
        <f t="shared" si="1"/>
        <v>7.469271168906622</v>
      </c>
      <c r="F8">
        <f t="shared" si="2"/>
        <v>4.2968443849780274E-4</v>
      </c>
    </row>
    <row r="9" spans="2:8" x14ac:dyDescent="0.25">
      <c r="B9">
        <v>50</v>
      </c>
      <c r="C9">
        <f t="shared" si="0"/>
        <v>0.98</v>
      </c>
      <c r="D9">
        <v>8.51</v>
      </c>
      <c r="E9" s="3">
        <f t="shared" si="1"/>
        <v>8.4932642345226714</v>
      </c>
      <c r="F9">
        <f t="shared" si="2"/>
        <v>2.8008584611213566E-4</v>
      </c>
    </row>
    <row r="10" spans="2:8" x14ac:dyDescent="0.25">
      <c r="B10">
        <v>100</v>
      </c>
      <c r="C10">
        <f t="shared" si="0"/>
        <v>0.99</v>
      </c>
      <c r="D10">
        <v>9.58</v>
      </c>
      <c r="E10" s="3">
        <f t="shared" si="1"/>
        <v>9.5656743003373865</v>
      </c>
      <c r="F10">
        <f t="shared" si="2"/>
        <v>2.0522567082340582E-4</v>
      </c>
    </row>
    <row r="11" spans="2:8" x14ac:dyDescent="0.25">
      <c r="B11">
        <v>200</v>
      </c>
      <c r="C11">
        <f t="shared" si="0"/>
        <v>0.995</v>
      </c>
      <c r="D11">
        <v>10.7</v>
      </c>
      <c r="E11" s="3">
        <f t="shared" si="1"/>
        <v>10.69268395673082</v>
      </c>
      <c r="F11">
        <f t="shared" si="2"/>
        <v>5.3524489116509194E-5</v>
      </c>
    </row>
    <row r="12" spans="2:8" x14ac:dyDescent="0.25">
      <c r="B12">
        <v>500</v>
      </c>
      <c r="C12">
        <f t="shared" si="0"/>
        <v>0.998</v>
      </c>
      <c r="D12">
        <v>12.3</v>
      </c>
      <c r="E12" s="3">
        <f t="shared" si="1"/>
        <v>12.274350272222877</v>
      </c>
      <c r="F12">
        <f t="shared" si="2"/>
        <v>6.5790853504054021E-4</v>
      </c>
    </row>
    <row r="13" spans="2:8" x14ac:dyDescent="0.25">
      <c r="B13">
        <v>1000</v>
      </c>
      <c r="C13">
        <f t="shared" si="0"/>
        <v>0.999</v>
      </c>
      <c r="D13">
        <v>13.5</v>
      </c>
      <c r="E13" s="3">
        <f t="shared" si="1"/>
        <v>13.545623200378511</v>
      </c>
      <c r="F13">
        <f t="shared" si="2"/>
        <v>2.0814764127777743E-3</v>
      </c>
    </row>
    <row r="14" spans="2:8" x14ac:dyDescent="0.25">
      <c r="E14" t="s">
        <v>9</v>
      </c>
      <c r="F14">
        <f>SUM($F$5:$F$13)</f>
        <v>9.138275463504885E-3</v>
      </c>
    </row>
    <row r="15" spans="2:8" x14ac:dyDescent="0.25">
      <c r="B15" t="s">
        <v>5</v>
      </c>
      <c r="C15">
        <v>3.4489999999999998</v>
      </c>
    </row>
    <row r="16" spans="2:8" x14ac:dyDescent="0.25">
      <c r="B16" t="s">
        <v>6</v>
      </c>
      <c r="C16">
        <v>1.1093999999999999</v>
      </c>
    </row>
    <row r="17" spans="2:12" x14ac:dyDescent="0.25">
      <c r="B17" t="s">
        <v>7</v>
      </c>
      <c r="C17">
        <v>-7.6499999999999999E-2</v>
      </c>
    </row>
    <row r="21" spans="2:12" x14ac:dyDescent="0.25">
      <c r="C21" t="s">
        <v>13</v>
      </c>
      <c r="D21" t="s">
        <v>15</v>
      </c>
      <c r="E21" t="s">
        <v>14</v>
      </c>
    </row>
    <row r="23" spans="2:12" x14ac:dyDescent="0.25">
      <c r="B23">
        <v>2</v>
      </c>
      <c r="C23" s="1">
        <v>3.28</v>
      </c>
      <c r="D23" s="2">
        <v>3.79</v>
      </c>
      <c r="E23" s="1">
        <v>4.43</v>
      </c>
      <c r="F23" s="1"/>
      <c r="G23" s="1"/>
      <c r="H23" s="1"/>
      <c r="I23" s="1"/>
      <c r="J23" s="1"/>
      <c r="K23" s="1"/>
      <c r="L23" s="1"/>
    </row>
    <row r="24" spans="2:12" x14ac:dyDescent="0.25">
      <c r="B24">
        <v>5</v>
      </c>
      <c r="C24" s="1">
        <v>4.5</v>
      </c>
      <c r="D24" s="2">
        <v>5.22</v>
      </c>
      <c r="E24" s="1">
        <v>6.13</v>
      </c>
    </row>
    <row r="25" spans="2:12" x14ac:dyDescent="0.25">
      <c r="B25">
        <v>10</v>
      </c>
      <c r="C25" s="1">
        <v>5.29</v>
      </c>
      <c r="D25" s="2">
        <v>6.19</v>
      </c>
      <c r="E25" s="1">
        <v>7.32</v>
      </c>
    </row>
    <row r="26" spans="2:12" x14ac:dyDescent="0.25">
      <c r="B26">
        <v>25</v>
      </c>
      <c r="C26" s="1">
        <v>6.15</v>
      </c>
      <c r="D26" s="2">
        <v>7.49</v>
      </c>
      <c r="E26" s="1">
        <v>9.1999999999999993</v>
      </c>
    </row>
    <row r="27" spans="2:12" x14ac:dyDescent="0.25">
      <c r="B27">
        <v>50</v>
      </c>
      <c r="C27" s="1">
        <v>6.83</v>
      </c>
      <c r="D27" s="2">
        <v>8.51</v>
      </c>
      <c r="E27" s="1">
        <v>10.7</v>
      </c>
    </row>
    <row r="28" spans="2:12" x14ac:dyDescent="0.25">
      <c r="B28">
        <v>100</v>
      </c>
      <c r="C28" s="1">
        <v>7.47</v>
      </c>
      <c r="D28" s="2">
        <v>9.58</v>
      </c>
      <c r="E28" s="1">
        <v>12.4</v>
      </c>
    </row>
    <row r="29" spans="2:12" x14ac:dyDescent="0.25">
      <c r="B29">
        <v>200</v>
      </c>
      <c r="C29" s="1">
        <v>8.09</v>
      </c>
      <c r="D29" s="2">
        <v>10.7</v>
      </c>
      <c r="E29" s="2">
        <v>14.3</v>
      </c>
    </row>
    <row r="30" spans="2:12" x14ac:dyDescent="0.25">
      <c r="B30">
        <v>500</v>
      </c>
      <c r="C30" s="1">
        <v>8.86</v>
      </c>
      <c r="D30" s="2">
        <v>12.3</v>
      </c>
      <c r="E30" s="2">
        <v>17.2</v>
      </c>
    </row>
    <row r="31" spans="2:12" x14ac:dyDescent="0.25">
      <c r="B31">
        <v>1000</v>
      </c>
      <c r="C31" s="1">
        <v>9.41</v>
      </c>
      <c r="D31" s="2">
        <v>13.5</v>
      </c>
      <c r="E31" s="2">
        <v>19.7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930C5-158A-4235-AEDA-29DC1760633C}">
  <dimension ref="B2:L31"/>
  <sheetViews>
    <sheetView workbookViewId="0">
      <selection activeCell="F17" sqref="F17"/>
    </sheetView>
  </sheetViews>
  <sheetFormatPr defaultRowHeight="15" x14ac:dyDescent="0.25"/>
  <cols>
    <col min="3" max="3" width="18.28515625" customWidth="1"/>
    <col min="4" max="4" width="10.7109375" bestFit="1" customWidth="1"/>
    <col min="5" max="5" width="12" bestFit="1" customWidth="1"/>
  </cols>
  <sheetData>
    <row r="2" spans="2:8" x14ac:dyDescent="0.25">
      <c r="B2" t="s">
        <v>12</v>
      </c>
    </row>
    <row r="3" spans="2:8" x14ac:dyDescent="0.25">
      <c r="C3" t="s">
        <v>4</v>
      </c>
      <c r="D3" t="s">
        <v>10</v>
      </c>
    </row>
    <row r="4" spans="2:8" x14ac:dyDescent="0.25">
      <c r="B4" t="s">
        <v>0</v>
      </c>
      <c r="C4" t="s">
        <v>1</v>
      </c>
      <c r="D4" t="s">
        <v>2</v>
      </c>
      <c r="E4" t="s">
        <v>3</v>
      </c>
      <c r="F4" t="s">
        <v>8</v>
      </c>
    </row>
    <row r="5" spans="2:8" x14ac:dyDescent="0.25">
      <c r="B5">
        <v>2</v>
      </c>
      <c r="C5">
        <f>1-1/$B5</f>
        <v>0.5</v>
      </c>
      <c r="D5">
        <v>5.0380000000000003</v>
      </c>
      <c r="E5" s="3">
        <f>IF($C$17=0,$C$15-$C$16*LN(-LN($C5)),$C$15+$C$16/$C$17*(1-(-LN($C5)^$C$17)))</f>
        <v>5.1223210331019677</v>
      </c>
      <c r="F5">
        <f>($D5-$E5)^2</f>
        <v>7.1100366233830953E-3</v>
      </c>
      <c r="H5" t="s">
        <v>11</v>
      </c>
    </row>
    <row r="6" spans="2:8" x14ac:dyDescent="0.25">
      <c r="B6">
        <v>5</v>
      </c>
      <c r="C6">
        <f t="shared" ref="C6:C13" si="0">1-1/$B6</f>
        <v>0.8</v>
      </c>
      <c r="D6">
        <v>7.1369999999999996</v>
      </c>
      <c r="E6" s="3">
        <f t="shared" ref="E6:E13" si="1">IF($C$17=0,$C$15-$C$16*LN(-LN($C6)),$C$15+$C$16/$C$17*(1-(-LN($C6)^$C$17)))</f>
        <v>7.1051933419895121</v>
      </c>
      <c r="F6">
        <f t="shared" ref="F6:F13" si="2">($D6-$E6)^2</f>
        <v>1.0116634937961044E-3</v>
      </c>
    </row>
    <row r="7" spans="2:8" x14ac:dyDescent="0.25">
      <c r="B7">
        <v>10</v>
      </c>
      <c r="C7">
        <f t="shared" si="0"/>
        <v>0.9</v>
      </c>
      <c r="D7">
        <v>8.5299999999999994</v>
      </c>
      <c r="E7" s="3">
        <f t="shared" si="1"/>
        <v>8.4957741590472402</v>
      </c>
      <c r="F7">
        <f t="shared" si="2"/>
        <v>1.1714081889235659E-3</v>
      </c>
    </row>
    <row r="8" spans="2:8" x14ac:dyDescent="0.25">
      <c r="B8">
        <v>25</v>
      </c>
      <c r="C8">
        <f t="shared" si="0"/>
        <v>0.96</v>
      </c>
      <c r="D8">
        <v>10.377000000000001</v>
      </c>
      <c r="E8" s="3">
        <f t="shared" si="1"/>
        <v>10.346612436763863</v>
      </c>
      <c r="F8">
        <f t="shared" si="2"/>
        <v>9.2340399943027925E-4</v>
      </c>
    </row>
    <row r="9" spans="2:8" x14ac:dyDescent="0.25">
      <c r="B9">
        <v>50</v>
      </c>
      <c r="C9">
        <f t="shared" si="0"/>
        <v>0.98</v>
      </c>
      <c r="D9">
        <v>11.815</v>
      </c>
      <c r="E9" s="3">
        <f t="shared" si="1"/>
        <v>11.790753971820223</v>
      </c>
      <c r="F9">
        <f t="shared" si="2"/>
        <v>5.8786988249451624E-4</v>
      </c>
    </row>
    <row r="10" spans="2:8" x14ac:dyDescent="0.25">
      <c r="B10">
        <v>100</v>
      </c>
      <c r="C10">
        <f t="shared" si="0"/>
        <v>0.99</v>
      </c>
      <c r="D10">
        <v>13.301</v>
      </c>
      <c r="E10" s="3">
        <f t="shared" si="1"/>
        <v>13.287049035215015</v>
      </c>
      <c r="F10">
        <f t="shared" si="2"/>
        <v>1.9462941843190795E-4</v>
      </c>
    </row>
    <row r="11" spans="2:8" x14ac:dyDescent="0.25">
      <c r="B11">
        <v>200</v>
      </c>
      <c r="C11">
        <f t="shared" si="0"/>
        <v>0.995</v>
      </c>
      <c r="D11">
        <v>14.843999999999999</v>
      </c>
      <c r="E11" s="3">
        <f t="shared" si="1"/>
        <v>14.842846983761236</v>
      </c>
      <c r="F11">
        <f t="shared" si="2"/>
        <v>1.3294464468526207E-6</v>
      </c>
    </row>
    <row r="12" spans="2:8" x14ac:dyDescent="0.25">
      <c r="B12">
        <v>500</v>
      </c>
      <c r="C12">
        <f t="shared" si="0"/>
        <v>0.998</v>
      </c>
      <c r="D12">
        <v>16.98</v>
      </c>
      <c r="E12" s="3">
        <f t="shared" si="1"/>
        <v>16.999430512627637</v>
      </c>
      <c r="F12">
        <f t="shared" si="2"/>
        <v>3.7754482097272887E-4</v>
      </c>
    </row>
    <row r="13" spans="2:8" x14ac:dyDescent="0.25">
      <c r="B13">
        <v>1000</v>
      </c>
      <c r="C13">
        <f t="shared" si="0"/>
        <v>0.999</v>
      </c>
      <c r="D13">
        <v>18.675999999999998</v>
      </c>
      <c r="E13" s="3">
        <f t="shared" si="1"/>
        <v>18.711613604939068</v>
      </c>
      <c r="F13">
        <f t="shared" si="2"/>
        <v>1.2683288567560925E-3</v>
      </c>
    </row>
    <row r="14" spans="2:8" x14ac:dyDescent="0.25">
      <c r="E14" t="s">
        <v>9</v>
      </c>
      <c r="F14">
        <f>SUM($F$5:$F$13)</f>
        <v>1.2646214730635144E-2</v>
      </c>
    </row>
    <row r="15" spans="2:8" x14ac:dyDescent="0.25">
      <c r="B15" t="s">
        <v>5</v>
      </c>
      <c r="C15">
        <v>4.51</v>
      </c>
    </row>
    <row r="16" spans="2:8" x14ac:dyDescent="0.25">
      <c r="B16" t="s">
        <v>6</v>
      </c>
      <c r="C16">
        <v>1.6519999999999999</v>
      </c>
    </row>
    <row r="17" spans="2:12" x14ac:dyDescent="0.25">
      <c r="B17" t="s">
        <v>7</v>
      </c>
      <c r="C17">
        <v>-6.1199999999999997E-2</v>
      </c>
    </row>
    <row r="21" spans="2:12" x14ac:dyDescent="0.25">
      <c r="C21" t="s">
        <v>13</v>
      </c>
      <c r="D21" t="s">
        <v>15</v>
      </c>
      <c r="E21" t="s">
        <v>14</v>
      </c>
    </row>
    <row r="23" spans="2:12" x14ac:dyDescent="0.25">
      <c r="B23">
        <v>2</v>
      </c>
      <c r="C23" s="1">
        <v>4.57</v>
      </c>
      <c r="D23" s="2">
        <v>5.0380000000000003</v>
      </c>
      <c r="E23" s="1">
        <v>5.66</v>
      </c>
      <c r="F23" s="1"/>
      <c r="G23" s="1"/>
      <c r="H23" s="1"/>
      <c r="I23" s="1"/>
      <c r="J23" s="1"/>
      <c r="K23" s="1"/>
      <c r="L23" s="1"/>
    </row>
    <row r="24" spans="2:12" x14ac:dyDescent="0.25">
      <c r="B24">
        <v>5</v>
      </c>
      <c r="C24" s="1">
        <v>6.47</v>
      </c>
      <c r="D24" s="2">
        <v>7.1369999999999996</v>
      </c>
      <c r="E24" s="1">
        <v>8.0399999999999991</v>
      </c>
    </row>
    <row r="25" spans="2:12" x14ac:dyDescent="0.25">
      <c r="B25">
        <v>10</v>
      </c>
      <c r="C25" s="1">
        <v>7.68</v>
      </c>
      <c r="D25" s="2">
        <v>8.5299999999999994</v>
      </c>
      <c r="E25" s="1">
        <v>9.67</v>
      </c>
    </row>
    <row r="26" spans="2:12" x14ac:dyDescent="0.25">
      <c r="B26">
        <v>25</v>
      </c>
      <c r="C26" s="1">
        <v>9.07</v>
      </c>
      <c r="D26" s="2">
        <v>10.377000000000001</v>
      </c>
      <c r="E26" s="1">
        <v>12.1</v>
      </c>
    </row>
    <row r="27" spans="2:12" x14ac:dyDescent="0.25">
      <c r="B27">
        <v>50</v>
      </c>
      <c r="C27" s="1">
        <v>10.1</v>
      </c>
      <c r="D27" s="2">
        <v>11.815</v>
      </c>
      <c r="E27" s="1">
        <v>14</v>
      </c>
    </row>
    <row r="28" spans="2:12" x14ac:dyDescent="0.25">
      <c r="B28">
        <v>100</v>
      </c>
      <c r="C28" s="1">
        <v>11.2</v>
      </c>
      <c r="D28" s="2">
        <v>13.301</v>
      </c>
      <c r="E28" s="1">
        <v>16.100000000000001</v>
      </c>
    </row>
    <row r="29" spans="2:12" x14ac:dyDescent="0.25">
      <c r="B29">
        <v>200</v>
      </c>
      <c r="C29" s="1">
        <v>12.2</v>
      </c>
      <c r="D29" s="2">
        <v>14.843999999999999</v>
      </c>
      <c r="E29" s="2">
        <v>18.399999999999999</v>
      </c>
    </row>
    <row r="30" spans="2:12" x14ac:dyDescent="0.25">
      <c r="B30">
        <v>500</v>
      </c>
      <c r="C30" s="1">
        <v>13.5</v>
      </c>
      <c r="D30" s="2">
        <v>16.98</v>
      </c>
      <c r="E30" s="2">
        <v>21.9</v>
      </c>
    </row>
    <row r="31" spans="2:12" x14ac:dyDescent="0.25">
      <c r="B31">
        <v>1000</v>
      </c>
      <c r="C31" s="1">
        <v>14.4</v>
      </c>
      <c r="D31" s="2">
        <v>18.675999999999998</v>
      </c>
      <c r="E31" s="2">
        <v>24.8</v>
      </c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96hr-Atlas14</vt:lpstr>
      <vt:lpstr>48hr-Atlas14</vt:lpstr>
      <vt:lpstr>12hr-Atlas14</vt:lpstr>
      <vt:lpstr>24hr-Atlas14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Gregory S. Karlovits</dc:creator>
  <cp:lastModifiedBy>Ho, David CIV USARMY CEIWR (USA)</cp:lastModifiedBy>
  <dcterms:created xsi:type="dcterms:W3CDTF">2022-07-26T11:52:14Z</dcterms:created>
  <dcterms:modified xsi:type="dcterms:W3CDTF">2025-04-30T18:11:23Z</dcterms:modified>
</cp:coreProperties>
</file>